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xl/_rels/workbook.xml.rels" ContentType="application/vnd.openxmlformats-package.relationship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2025-1 - VŠE  ROZVODY 1.PP" sheetId="2" state="visible" r:id="rId4"/>
  </sheets>
  <definedNames>
    <definedName function="false" hidden="false" localSheetId="1" name="_xlnm.Print_Area" vbProcedure="false">'2025-1 - VŠE  ROZVODY 1.PP'!$C$4:$J$76,'2025-1 - VŠE  ROZVODY 1.PP'!$C$82:$J$102,'2025-1 - VŠE  ROZVODY 1.PP'!$C$108:$J$260</definedName>
    <definedName function="false" hidden="false" localSheetId="1" name="_xlnm.Print_Titles" vbProcedure="false">'2025-1 - VŠE  ROZVODY 1.PP'!$118:$118</definedName>
    <definedName function="false" hidden="true" localSheetId="1" name="_xlnm._FilterDatabase" vbProcedure="false">'2025-1 - VŠE  ROZVODY 1.PP'!$C$118:$K$260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<sst xmlns="http://schemas.openxmlformats.org/spreadsheetml/2006/main" count="2014" uniqueCount="663">
  <si>
    <t xml:space="preserve">Export Komplet</t>
  </si>
  <si>
    <t xml:space="preserve">2.0</t>
  </si>
  <si>
    <t xml:space="preserve">ZAMOK</t>
  </si>
  <si>
    <t xml:space="preserve">False</t>
  </si>
  <si>
    <t xml:space="preserve">{77bd06eb-a710-4d83-bf7f-4883628dad44}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</si>
  <si>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</si>
  <si>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</si>
  <si>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</si>
  <si>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</si>
  <si>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</si>
  <si>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</si>
  <si>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</si>
  <si>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</si>
  <si>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2025/1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</si>
  <si>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</si>
  <si>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</si>
  <si>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VŠE  ROZVODY 1.PP</t>
  </si>
  <si>
    <t xml:space="preserve">KSO:</t>
  </si>
  <si>
    <t xml:space="preserve">CC-CZ:</t>
  </si>
  <si>
    <t xml:space="preserve">Místo:</t>
  </si>
  <si>
    <t xml:space="preserve"> </t>
  </si>
  <si>
    <t xml:space="preserve">Datum:</t>
  </si>
  <si>
    <t xml:space="preserve">27. 1. 2025</t>
  </si>
  <si>
    <t xml:space="preserve">Zadavatel:</t>
  </si>
  <si>
    <t xml:space="preserve">IČ:</t>
  </si>
  <si>
    <t xml:space="preserve">DIČ:</t>
  </si>
  <si>
    <t xml:space="preserve">Uchazeč:</t>
  </si>
  <si>
    <t xml:space="preserve">Vyplň údaj</t>
  </si>
  <si>
    <t xml:space="preserve">Projektant: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</si>
  <si>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</si>
  <si>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</si>
  <si>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</si>
  <si>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</si>
  <si>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</si>
  <si>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</si>
  <si>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</si>
  <si>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</si>
  <si>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</si>
  <si>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</si>
  <si>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</si>
  <si>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</si>
  <si>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</si>
  <si>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</si>
  <si>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</si>
  <si>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</si>
  <si>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</si>
  <si>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</si>
  <si>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</si>
  <si>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</si>
  <si>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</si>
  <si>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</si>
  <si>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</si>
  <si>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</si>
  <si>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</si>
  <si>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</si>
  <si>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</si>
  <si>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</si>
  <si>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</si>
  <si>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</si>
  <si>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</si>
  <si>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</si>
  <si>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</si>
  <si>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</si>
  <si>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</si>
  <si>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</si>
  <si>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</si>
  <si>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</si>
  <si>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</si>
  <si>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</si>
  <si>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</si>
  <si>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</si>
  <si>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</si>
  <si>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</si>
  <si>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</si>
  <si>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</si>
  <si>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</si>
  <si>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</si>
  <si>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</si>
  <si>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</si>
  <si>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</si>
  <si>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</si>
  <si>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</si>
  <si>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</si>
  <si>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</si>
  <si>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</si>
  <si>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</si>
  <si>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PSV - Práce a dodávky PSV</t>
  </si>
  <si>
    <t xml:space="preserve">    713 - Izolace tepelné</t>
  </si>
  <si>
    <t xml:space="preserve">    721 - Zdravotechnika - vnitřní kanalizace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</si>
  <si>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</si>
  <si>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</si>
  <si>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</si>
  <si>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</si>
  <si>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</si>
  <si>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</si>
  <si>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</si>
  <si>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</si>
  <si>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</si>
  <si>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</si>
  <si>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</si>
  <si>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</si>
  <si>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</si>
  <si>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</si>
  <si>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</si>
  <si>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</si>
  <si>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</si>
  <si>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PSV</t>
  </si>
  <si>
    <t xml:space="preserve">Práce a dodávky PSV</t>
  </si>
  <si>
    <t xml:space="preserve">ROZPOCET</t>
  </si>
  <si>
    <t xml:space="preserve">713</t>
  </si>
  <si>
    <t xml:space="preserve">Izolace tepelné</t>
  </si>
  <si>
    <t xml:space="preserve">31</t>
  </si>
  <si>
    <t xml:space="preserve">K</t>
  </si>
  <si>
    <t xml:space="preserve">713410831</t>
  </si>
  <si>
    <t xml:space="preserve">Odstranění izolace tepelné potrubí pásy nebo rohožemi s AL fólií staženými drátem tl do 50 mm</t>
  </si>
  <si>
    <t xml:space="preserve">m</t>
  </si>
  <si>
    <t xml:space="preserve">16</t>
  </si>
  <si>
    <t xml:space="preserve">767626159</t>
  </si>
  <si>
    <t xml:space="preserve">32</t>
  </si>
  <si>
    <t xml:space="preserve">713410833</t>
  </si>
  <si>
    <t xml:space="preserve">Odstranění izolace tepelné potrubí pásy nebo rohožemi s AL fólií staženými drátem tl přes 50 mm</t>
  </si>
  <si>
    <t xml:space="preserve">45650501</t>
  </si>
  <si>
    <t xml:space="preserve">713463311</t>
  </si>
  <si>
    <t xml:space="preserve">Montáž izolace tepelné potrubí potrubními pouzdry s Al fólií s přesahem Al páskou 1x D do 50 mm  vč. armatur</t>
  </si>
  <si>
    <t xml:space="preserve">393795432</t>
  </si>
  <si>
    <t xml:space="preserve">713463312</t>
  </si>
  <si>
    <t xml:space="preserve">Montáž izolace tepelné potrubí potrubními pouzdry s Al fólií s přesahem Al páskou 1x D přes 50 do 100 mm   vč. armatur</t>
  </si>
  <si>
    <t xml:space="preserve">489999277</t>
  </si>
  <si>
    <t xml:space="preserve">3</t>
  </si>
  <si>
    <t xml:space="preserve">713463411</t>
  </si>
  <si>
    <t xml:space="preserve">Návlekovými izolačními hadicemi -  potrubí a ohybů  (chladovody)</t>
  </si>
  <si>
    <t xml:space="preserve">1028367764</t>
  </si>
  <si>
    <t xml:space="preserve">33</t>
  </si>
  <si>
    <t xml:space="preserve">713470821</t>
  </si>
  <si>
    <t xml:space="preserve">Odstranění izolace tepelné potrubí snímatelnými pásy s patentními uzávěry</t>
  </si>
  <si>
    <t xml:space="preserve">2027173138</t>
  </si>
  <si>
    <t xml:space="preserve">721</t>
  </si>
  <si>
    <t xml:space="preserve">Zdravotechnika - vnitřní kanalizace</t>
  </si>
  <si>
    <t xml:space="preserve">154</t>
  </si>
  <si>
    <t xml:space="preserve">721174043</t>
  </si>
  <si>
    <t xml:space="preserve">Potrubí kanalizační z PP připojovací DN 50 - odvod kondenzátu z fancoilů </t>
  </si>
  <si>
    <t xml:space="preserve">1061461255</t>
  </si>
  <si>
    <t xml:space="preserve">733</t>
  </si>
  <si>
    <t xml:space="preserve">Ústřední vytápění - rozvodné potrubí</t>
  </si>
  <si>
    <t xml:space="preserve">19</t>
  </si>
  <si>
    <t xml:space="preserve">M</t>
  </si>
  <si>
    <t xml:space="preserve">28655598</t>
  </si>
  <si>
    <t xml:space="preserve">lepidlo PE tepelné izolace topenářských trubek</t>
  </si>
  <si>
    <t xml:space="preserve">litr</t>
  </si>
  <si>
    <t xml:space="preserve">-2125944065</t>
  </si>
  <si>
    <t xml:space="preserve">20</t>
  </si>
  <si>
    <t xml:space="preserve">27127203</t>
  </si>
  <si>
    <t xml:space="preserve">izolace plošná kaučuková samolepící tl 19mm   (4")</t>
  </si>
  <si>
    <t xml:space="preserve">m2</t>
  </si>
  <si>
    <t xml:space="preserve">-1071748971</t>
  </si>
  <si>
    <t xml:space="preserve">63154012</t>
  </si>
  <si>
    <t xml:space="preserve">pouzdro izolační potrubní z minerální vlny s Al fólií max. 250/100°C 15/30mm</t>
  </si>
  <si>
    <t xml:space="preserve">-1426813196</t>
  </si>
  <si>
    <t xml:space="preserve">22</t>
  </si>
  <si>
    <t xml:space="preserve">63154002</t>
  </si>
  <si>
    <t xml:space="preserve">pouzdro izolační potrubní z minerální vlny s Al fólií max. 250/100°C 15/20mm    měď DN15</t>
  </si>
  <si>
    <t xml:space="preserve">-1378850274</t>
  </si>
  <si>
    <t xml:space="preserve">23</t>
  </si>
  <si>
    <t xml:space="preserve">63154003</t>
  </si>
  <si>
    <t xml:space="preserve">pouzdro izolační potrubní z minerální vlny s Al fólií max. 250/100°C 18/20mm  měď  DN18</t>
  </si>
  <si>
    <t xml:space="preserve">2121129588</t>
  </si>
  <si>
    <t xml:space="preserve">24</t>
  </si>
  <si>
    <t xml:space="preserve">63154531</t>
  </si>
  <si>
    <t xml:space="preserve">pouzdro izolační potrubní z minerální vlny s Al fólií max. 250/100°C 28/30mm     1/2"</t>
  </si>
  <si>
    <t xml:space="preserve">-1962533842</t>
  </si>
  <si>
    <t xml:space="preserve">25</t>
  </si>
  <si>
    <t xml:space="preserve">63154532</t>
  </si>
  <si>
    <t xml:space="preserve">pouzdro izolační potrubní z minerální vlny s Al fólií max. 250/100°C 35/30mm   1"</t>
  </si>
  <si>
    <t xml:space="preserve">667188028</t>
  </si>
  <si>
    <t xml:space="preserve">10</t>
  </si>
  <si>
    <t xml:space="preserve">27127002</t>
  </si>
  <si>
    <t xml:space="preserve">pouzdro izolační potrubní z EPDM kaučuku 16/13mm</t>
  </si>
  <si>
    <t xml:space="preserve">-340010443</t>
  </si>
  <si>
    <t xml:space="preserve">11</t>
  </si>
  <si>
    <t xml:space="preserve">27127003</t>
  </si>
  <si>
    <t xml:space="preserve">pouzdro izolační potrubní z EPDM kaučuku 18/13mm</t>
  </si>
  <si>
    <t xml:space="preserve">1104611171</t>
  </si>
  <si>
    <t xml:space="preserve">12</t>
  </si>
  <si>
    <t xml:space="preserve">27127004</t>
  </si>
  <si>
    <t xml:space="preserve">pouzdro izolační potrubní z EPDM kaučuku 22/13mm</t>
  </si>
  <si>
    <t xml:space="preserve">490713907</t>
  </si>
  <si>
    <t xml:space="preserve">13</t>
  </si>
  <si>
    <t xml:space="preserve">27127005</t>
  </si>
  <si>
    <t xml:space="preserve">pouzdro izolační potrubní z EPDM kaučuku 28/13mm    3/4"</t>
  </si>
  <si>
    <t xml:space="preserve">1870292287</t>
  </si>
  <si>
    <t xml:space="preserve">14</t>
  </si>
  <si>
    <t xml:space="preserve">27127006</t>
  </si>
  <si>
    <t xml:space="preserve">pouzdro izolační potrubní z EPDM kaučuku 35/13mm   1"</t>
  </si>
  <si>
    <t xml:space="preserve">1503024257</t>
  </si>
  <si>
    <t xml:space="preserve">27127006  R01</t>
  </si>
  <si>
    <t xml:space="preserve">pouzdro izolační potrubní z EPDM kaučuku 43/13mm     5/4"</t>
  </si>
  <si>
    <t xml:space="preserve">640993273</t>
  </si>
  <si>
    <t xml:space="preserve">27127006  R02</t>
  </si>
  <si>
    <t xml:space="preserve">pouzdro izolační potrubní z EPDM kaučuku 48/13mm        6/4"</t>
  </si>
  <si>
    <t xml:space="preserve">2137362189</t>
  </si>
  <si>
    <t xml:space="preserve">17</t>
  </si>
  <si>
    <t xml:space="preserve">27127006  R03</t>
  </si>
  <si>
    <t xml:space="preserve">pouzdro izolační potrubní z EPDM kaučuku 60/13mm        2"</t>
  </si>
  <si>
    <t xml:space="preserve">-509447336</t>
  </si>
  <si>
    <t xml:space="preserve">6</t>
  </si>
  <si>
    <t xml:space="preserve">63154533</t>
  </si>
  <si>
    <t xml:space="preserve">pouzdro izolační potrubní z minerální vlny s Al fólií max. 250/100°C 42/30mm   5/4"</t>
  </si>
  <si>
    <t xml:space="preserve">-240795557</t>
  </si>
  <si>
    <t xml:space="preserve">26</t>
  </si>
  <si>
    <t xml:space="preserve">63154574</t>
  </si>
  <si>
    <t xml:space="preserve">pouzdro izolační potrubní z minerální vlny s Al fólií max. 250/100°C 48/40mm    6/4"</t>
  </si>
  <si>
    <t xml:space="preserve">-149941651</t>
  </si>
  <si>
    <t xml:space="preserve">27</t>
  </si>
  <si>
    <t xml:space="preserve">63154023</t>
  </si>
  <si>
    <t xml:space="preserve">pouzdro izolační potrubní z minerální vlny s Al fólií max. 250/100°C 64/50mm    2"</t>
  </si>
  <si>
    <t xml:space="preserve">-70188740</t>
  </si>
  <si>
    <t xml:space="preserve">28</t>
  </si>
  <si>
    <t xml:space="preserve">63154032</t>
  </si>
  <si>
    <t xml:space="preserve">pouzdro izolační potrubní z minerální vlny s Al fólií max. 250/100°C 76/60mm     2 1/2"</t>
  </si>
  <si>
    <t xml:space="preserve">954594669</t>
  </si>
  <si>
    <t xml:space="preserve">29</t>
  </si>
  <si>
    <t xml:space="preserve">63154049</t>
  </si>
  <si>
    <t xml:space="preserve">pouzdro izolační potrubní z minerální vlny s Al fólií max. 250/100°C 89/80mm    3"</t>
  </si>
  <si>
    <t xml:space="preserve">-330846500</t>
  </si>
  <si>
    <t xml:space="preserve">57</t>
  </si>
  <si>
    <t xml:space="preserve">733111103</t>
  </si>
  <si>
    <t xml:space="preserve">Potrubí ocelové závitové černé bezešvé běžné nízkotlaké DN 15</t>
  </si>
  <si>
    <t xml:space="preserve">-1015389629</t>
  </si>
  <si>
    <t xml:space="preserve">58</t>
  </si>
  <si>
    <t xml:space="preserve">733111104</t>
  </si>
  <si>
    <t xml:space="preserve">Potrubí ocelové závitové černé bezešvé běžné nízkotlaké DN 20</t>
  </si>
  <si>
    <t xml:space="preserve">1189414026</t>
  </si>
  <si>
    <t xml:space="preserve">59</t>
  </si>
  <si>
    <t xml:space="preserve">733111105</t>
  </si>
  <si>
    <t xml:space="preserve">Potrubí ocelové závitové černé bezešvé běžné nízkotlaké DN 25</t>
  </si>
  <si>
    <t xml:space="preserve">381143984</t>
  </si>
  <si>
    <t xml:space="preserve">60</t>
  </si>
  <si>
    <t xml:space="preserve">733111106</t>
  </si>
  <si>
    <t xml:space="preserve">Potrubí ocelové závitové černé bezešvé běžné nízkotlaké DN 32</t>
  </si>
  <si>
    <t xml:space="preserve">1053074384</t>
  </si>
  <si>
    <t xml:space="preserve">61</t>
  </si>
  <si>
    <t xml:space="preserve">733111107</t>
  </si>
  <si>
    <t xml:space="preserve">Potrubí ocelové závitové černé bezešvé běžné nízkotlaké DN 40</t>
  </si>
  <si>
    <t xml:space="preserve">-1301011002</t>
  </si>
  <si>
    <t xml:space="preserve">62</t>
  </si>
  <si>
    <t xml:space="preserve">733111108</t>
  </si>
  <si>
    <t xml:space="preserve">Potrubí ocelové závitové černé bezešvé běžné nízkotlaké DN 50</t>
  </si>
  <si>
    <t xml:space="preserve">384721477</t>
  </si>
  <si>
    <t xml:space="preserve">63</t>
  </si>
  <si>
    <t xml:space="preserve">733111116</t>
  </si>
  <si>
    <t xml:space="preserve">Potrubí ocelové závitové černé bezešvé běžné v kotelnách nebo strojovnách DN 32</t>
  </si>
  <si>
    <t xml:space="preserve">-1594544927</t>
  </si>
  <si>
    <t xml:space="preserve">64</t>
  </si>
  <si>
    <t xml:space="preserve">733111118</t>
  </si>
  <si>
    <t xml:space="preserve">Potrubí ocelové závitové černé bezešvé běžné v kotelnách nebo strojovnách DN 50</t>
  </si>
  <si>
    <t xml:space="preserve">762057551</t>
  </si>
  <si>
    <t xml:space="preserve">34</t>
  </si>
  <si>
    <t xml:space="preserve">733120815</t>
  </si>
  <si>
    <t xml:space="preserve">Demontáž potrubí ocelového hladkého D do 38</t>
  </si>
  <si>
    <t xml:space="preserve">-620551023</t>
  </si>
  <si>
    <t xml:space="preserve">35</t>
  </si>
  <si>
    <t xml:space="preserve">733120819</t>
  </si>
  <si>
    <t xml:space="preserve">Demontáž potrubí ocelového hladkého D přes 38 do 60,3</t>
  </si>
  <si>
    <t xml:space="preserve">844950987</t>
  </si>
  <si>
    <t xml:space="preserve">36</t>
  </si>
  <si>
    <t xml:space="preserve">733120826</t>
  </si>
  <si>
    <t xml:space="preserve">Demontáž potrubí ocelového hladkého D přes 60,3 do 89</t>
  </si>
  <si>
    <t xml:space="preserve">-86625475</t>
  </si>
  <si>
    <t xml:space="preserve">37</t>
  </si>
  <si>
    <t xml:space="preserve">733120832</t>
  </si>
  <si>
    <t xml:space="preserve">Demontáž potrubí ocelového hladkého D přes 89 do 133</t>
  </si>
  <si>
    <t xml:space="preserve">2012366975</t>
  </si>
  <si>
    <t xml:space="preserve">65</t>
  </si>
  <si>
    <t xml:space="preserve">733121122</t>
  </si>
  <si>
    <t xml:space="preserve">Potrubí ocelové hladké bezešvé nízkotlaké spojované svařováním D 76x3,2</t>
  </si>
  <si>
    <t xml:space="preserve">-1868119759</t>
  </si>
  <si>
    <t xml:space="preserve">71</t>
  </si>
  <si>
    <t xml:space="preserve">7331211  R3</t>
  </si>
  <si>
    <t xml:space="preserve">Zpětná montáž   D 76x3,2</t>
  </si>
  <si>
    <t xml:space="preserve">226201988</t>
  </si>
  <si>
    <t xml:space="preserve">66</t>
  </si>
  <si>
    <t xml:space="preserve">733121125</t>
  </si>
  <si>
    <t xml:space="preserve">Potrubí ocelové hladké bezešvé nízkotlaké spojované svařováním D 89x3,6</t>
  </si>
  <si>
    <t xml:space="preserve">306236600</t>
  </si>
  <si>
    <t xml:space="preserve">67</t>
  </si>
  <si>
    <t xml:space="preserve">733121128</t>
  </si>
  <si>
    <t xml:space="preserve">Potrubí ocelové hladké bezešvé nízkotlaké spojované svařováním D 108x4,0</t>
  </si>
  <si>
    <t xml:space="preserve">880251652</t>
  </si>
  <si>
    <t xml:space="preserve">72</t>
  </si>
  <si>
    <t xml:space="preserve">7331211 R4</t>
  </si>
  <si>
    <t xml:space="preserve">Zpětná montáž   D 108x4,0</t>
  </si>
  <si>
    <t xml:space="preserve">1984265648</t>
  </si>
  <si>
    <t xml:space="preserve">152</t>
  </si>
  <si>
    <t xml:space="preserve">7331212 R017</t>
  </si>
  <si>
    <t xml:space="preserve">Požární ucpávka EI90        (kartuše 8ks)  vč.MZ</t>
  </si>
  <si>
    <t xml:space="preserve">ks</t>
  </si>
  <si>
    <t xml:space="preserve">1664341911</t>
  </si>
  <si>
    <t xml:space="preserve">107</t>
  </si>
  <si>
    <t xml:space="preserve">7331212 R5</t>
  </si>
  <si>
    <t xml:space="preserve">Stavební přípomoc </t>
  </si>
  <si>
    <t xml:space="preserve">hod</t>
  </si>
  <si>
    <t xml:space="preserve">-1669151356</t>
  </si>
  <si>
    <t xml:space="preserve">108</t>
  </si>
  <si>
    <t xml:space="preserve">7331212 R6</t>
  </si>
  <si>
    <t xml:space="preserve">Nátěr potrubí    cca 30.000,-    vč. barvy a příslušenství </t>
  </si>
  <si>
    <t xml:space="preserve">-358783540</t>
  </si>
  <si>
    <t xml:space="preserve">123</t>
  </si>
  <si>
    <t xml:space="preserve">7331212 R7</t>
  </si>
  <si>
    <t xml:space="preserve">Závěsný systém   cca 120.000,-Kč  vč. MZ</t>
  </si>
  <si>
    <t xml:space="preserve">-1279210071</t>
  </si>
  <si>
    <t xml:space="preserve">125</t>
  </si>
  <si>
    <t xml:space="preserve">7331212 R8</t>
  </si>
  <si>
    <t xml:space="preserve">Vypuštění chladící kapaliny do připravených nádrží   cca 2500 litru </t>
  </si>
  <si>
    <t xml:space="preserve">-1586613011</t>
  </si>
  <si>
    <t xml:space="preserve">126</t>
  </si>
  <si>
    <t xml:space="preserve">7331212 R9</t>
  </si>
  <si>
    <t xml:space="preserve">Napuštění chladící kapaliny z připravených nádrží   cca 2500 litru  </t>
  </si>
  <si>
    <t xml:space="preserve">1300498788</t>
  </si>
  <si>
    <t xml:space="preserve">68</t>
  </si>
  <si>
    <t xml:space="preserve">733121225</t>
  </si>
  <si>
    <t xml:space="preserve">Potrubí ocelové hladké bezešvé v kotelnách nebo strojovnách spojované svařováním D 89x3,6</t>
  </si>
  <si>
    <t xml:space="preserve">-910769812</t>
  </si>
  <si>
    <t xml:space="preserve">69</t>
  </si>
  <si>
    <t xml:space="preserve">733121228</t>
  </si>
  <si>
    <t xml:space="preserve">Potrubí ocelové hladké bezešvé v kotelnách nebo strojovnách spojované svařováním D 108x4,0</t>
  </si>
  <si>
    <t xml:space="preserve">151512026</t>
  </si>
  <si>
    <t xml:space="preserve">38</t>
  </si>
  <si>
    <t xml:space="preserve">733140811</t>
  </si>
  <si>
    <t xml:space="preserve">Odřezání nádoby odvzdušňovací</t>
  </si>
  <si>
    <t xml:space="preserve">kus</t>
  </si>
  <si>
    <t xml:space="preserve">1765121807</t>
  </si>
  <si>
    <t xml:space="preserve">39</t>
  </si>
  <si>
    <t xml:space="preserve">733193810</t>
  </si>
  <si>
    <t xml:space="preserve">Rozřezání konzoly, podpěry nebo výložníku pro potrubí z L profilu do 50x50x5 mm       cca</t>
  </si>
  <si>
    <t xml:space="preserve">1629978527</t>
  </si>
  <si>
    <t xml:space="preserve">73</t>
  </si>
  <si>
    <t xml:space="preserve">733221102</t>
  </si>
  <si>
    <t xml:space="preserve">Potrubí měděné měkké spojované měkkým pájením D 15x1 mm</t>
  </si>
  <si>
    <t xml:space="preserve">276532159</t>
  </si>
  <si>
    <t xml:space="preserve">74</t>
  </si>
  <si>
    <t xml:space="preserve">733221103</t>
  </si>
  <si>
    <t xml:space="preserve">Potrubí měděné měkké spojované měkkým pájením D 18x1 mm</t>
  </si>
  <si>
    <t xml:space="preserve">-653498595</t>
  </si>
  <si>
    <t xml:space="preserve">40</t>
  </si>
  <si>
    <t xml:space="preserve">733290801</t>
  </si>
  <si>
    <t xml:space="preserve">Demontáž potrubí měděného D do 35x1,5 mm</t>
  </si>
  <si>
    <t xml:space="preserve">-1743575874</t>
  </si>
  <si>
    <t xml:space="preserve">41</t>
  </si>
  <si>
    <t xml:space="preserve">733890806</t>
  </si>
  <si>
    <t xml:space="preserve">Přemístění potrubí demontovaného vodorovně do 100 m v objektech v přes 48 do 60 m</t>
  </si>
  <si>
    <t xml:space="preserve">t</t>
  </si>
  <si>
    <t xml:space="preserve">-1676723712</t>
  </si>
  <si>
    <t xml:space="preserve">734</t>
  </si>
  <si>
    <t xml:space="preserve">Ústřední vytápění - armatury</t>
  </si>
  <si>
    <t xml:space="preserve">75</t>
  </si>
  <si>
    <t xml:space="preserve">7341008  R 20</t>
  </si>
  <si>
    <t xml:space="preserve">Demontáž, přetěsnění a zpětná montáž armatur v kotelně  (přírubové DN přes 50 do 100)</t>
  </si>
  <si>
    <t xml:space="preserve">-1003066380</t>
  </si>
  <si>
    <t xml:space="preserve">42</t>
  </si>
  <si>
    <t xml:space="preserve">734100811</t>
  </si>
  <si>
    <t xml:space="preserve">Demontáž armatury přírubové se dvěma přírubami DN do 50</t>
  </si>
  <si>
    <t xml:space="preserve">-1204578672</t>
  </si>
  <si>
    <t xml:space="preserve">43</t>
  </si>
  <si>
    <t xml:space="preserve">734100812</t>
  </si>
  <si>
    <t xml:space="preserve">Demontáž armatury přírubové se dvěma přírubami DN přes 50 do 100</t>
  </si>
  <si>
    <t xml:space="preserve">674311541</t>
  </si>
  <si>
    <t xml:space="preserve">106</t>
  </si>
  <si>
    <t xml:space="preserve">7342008 R 23</t>
  </si>
  <si>
    <t xml:space="preserve">Demontáž a montáž přepouštěcího ventilu  </t>
  </si>
  <si>
    <t xml:space="preserve">-624869816</t>
  </si>
  <si>
    <t xml:space="preserve">44</t>
  </si>
  <si>
    <t xml:space="preserve">734200812</t>
  </si>
  <si>
    <t xml:space="preserve">Demontáž armatury závitové s jedním závitem přes G 1/2 do G 1</t>
  </si>
  <si>
    <t xml:space="preserve">911661131</t>
  </si>
  <si>
    <t xml:space="preserve">54</t>
  </si>
  <si>
    <t xml:space="preserve">734200822</t>
  </si>
  <si>
    <t xml:space="preserve">Demontáž armatury závitové se dvěma závity přes G 1/2 do G 1</t>
  </si>
  <si>
    <t xml:space="preserve">-1425630883</t>
  </si>
  <si>
    <t xml:space="preserve">55</t>
  </si>
  <si>
    <t xml:space="preserve">734200823</t>
  </si>
  <si>
    <t xml:space="preserve">Demontáž armatury závitové se dvěma závity přes G 1 přes G 1 do G 6/4</t>
  </si>
  <si>
    <t xml:space="preserve">1464113010</t>
  </si>
  <si>
    <t xml:space="preserve">56</t>
  </si>
  <si>
    <t xml:space="preserve">734200824</t>
  </si>
  <si>
    <t xml:space="preserve">Demontáž armatury závitové se dvěma závitypřes G 6/4 do G 2</t>
  </si>
  <si>
    <t xml:space="preserve">260213105</t>
  </si>
  <si>
    <t xml:space="preserve">76</t>
  </si>
  <si>
    <t xml:space="preserve">734211120</t>
  </si>
  <si>
    <t xml:space="preserve">Ventil závitový odvzdušňovací G 1/2 PN 14 do 120°C automatický</t>
  </si>
  <si>
    <t xml:space="preserve">184632392</t>
  </si>
  <si>
    <t xml:space="preserve">105</t>
  </si>
  <si>
    <t xml:space="preserve">7342201 R22</t>
  </si>
  <si>
    <t xml:space="preserve">Ventil závitový regulační přímý G 1/2 PN 20 do 100°C vyvažovací</t>
  </si>
  <si>
    <t xml:space="preserve">-871386218</t>
  </si>
  <si>
    <t xml:space="preserve">77</t>
  </si>
  <si>
    <t xml:space="preserve">734220101</t>
  </si>
  <si>
    <t xml:space="preserve">Ventil závitový regulační přímý G 3/4 PN 20 do 100°C vyvažovací</t>
  </si>
  <si>
    <t xml:space="preserve">-458029228</t>
  </si>
  <si>
    <t xml:space="preserve">78</t>
  </si>
  <si>
    <t xml:space="preserve">734220102</t>
  </si>
  <si>
    <t xml:space="preserve">Ventil závitový regulační přímý G 1 PN 20 do 100°C vyvažovací</t>
  </si>
  <si>
    <t xml:space="preserve">-2003763272</t>
  </si>
  <si>
    <t xml:space="preserve">79</t>
  </si>
  <si>
    <t xml:space="preserve">734220103</t>
  </si>
  <si>
    <t xml:space="preserve">Ventil závitový regulační přímý G 5/4 PN 20 do 100°C vyvažovací</t>
  </si>
  <si>
    <t xml:space="preserve">-1489709210</t>
  </si>
  <si>
    <t xml:space="preserve">80</t>
  </si>
  <si>
    <t xml:space="preserve">734220104</t>
  </si>
  <si>
    <t xml:space="preserve">Ventil závitový regulační přímý G 6/4 PN 20 do 100°C vyvažovací</t>
  </si>
  <si>
    <t xml:space="preserve">1920536257</t>
  </si>
  <si>
    <t xml:space="preserve">81</t>
  </si>
  <si>
    <t xml:space="preserve">734220105</t>
  </si>
  <si>
    <t xml:space="preserve">Ventil závitový regulační přímý G 2 PN 20 do 100°C vyvažovací</t>
  </si>
  <si>
    <t xml:space="preserve">-1643770707</t>
  </si>
  <si>
    <t xml:space="preserve">82</t>
  </si>
  <si>
    <t xml:space="preserve">734221552</t>
  </si>
  <si>
    <t xml:space="preserve">Ventil závitový termostatický přímý dvouregulační G 1/2 PN 16 do 110°C bez hlavice ovládání</t>
  </si>
  <si>
    <t xml:space="preserve">1344771194</t>
  </si>
  <si>
    <t xml:space="preserve">83</t>
  </si>
  <si>
    <t xml:space="preserve">734221686</t>
  </si>
  <si>
    <t xml:space="preserve">Termostatická hlavice vosková PN 10 do 110°C otopných těles VK</t>
  </si>
  <si>
    <t xml:space="preserve">-424201713</t>
  </si>
  <si>
    <t xml:space="preserve">84</t>
  </si>
  <si>
    <t xml:space="preserve">734242414</t>
  </si>
  <si>
    <t xml:space="preserve">Ventil závitový zpětný přímý G 1 PN 16 do 110°C</t>
  </si>
  <si>
    <t xml:space="preserve">989961722</t>
  </si>
  <si>
    <t xml:space="preserve">85</t>
  </si>
  <si>
    <t xml:space="preserve">734242416</t>
  </si>
  <si>
    <t xml:space="preserve">Ventil závitový zpětný přímý G 6/4 PN 16 do 110°C</t>
  </si>
  <si>
    <t xml:space="preserve">-1201633034</t>
  </si>
  <si>
    <t xml:space="preserve">86</t>
  </si>
  <si>
    <t xml:space="preserve">734261233</t>
  </si>
  <si>
    <t xml:space="preserve">Šroubení topenářské přímé G 1/2 PN 16 do 120°C</t>
  </si>
  <si>
    <t xml:space="preserve">1680346802</t>
  </si>
  <si>
    <t xml:space="preserve">87</t>
  </si>
  <si>
    <t xml:space="preserve">734261406</t>
  </si>
  <si>
    <t xml:space="preserve">Armatura připojovací přímá G 1/2x18 PN 10 do 110°C radiátorů typu VK</t>
  </si>
  <si>
    <t xml:space="preserve">1733451100</t>
  </si>
  <si>
    <t xml:space="preserve">47</t>
  </si>
  <si>
    <t xml:space="preserve">734290823</t>
  </si>
  <si>
    <t xml:space="preserve">Demontáž armatury směšovací přivařovací čtyřcestné DN 32</t>
  </si>
  <si>
    <t xml:space="preserve">509568648</t>
  </si>
  <si>
    <t xml:space="preserve">88</t>
  </si>
  <si>
    <t xml:space="preserve">734291123</t>
  </si>
  <si>
    <t xml:space="preserve">Kohout plnící a vypouštěcí G 1/2 PN 10 do 90°C závitový</t>
  </si>
  <si>
    <t xml:space="preserve">-151869380</t>
  </si>
  <si>
    <t xml:space="preserve">89</t>
  </si>
  <si>
    <t xml:space="preserve">734291124</t>
  </si>
  <si>
    <t xml:space="preserve">Kohout plnící a vypouštěcí G 3/4 PN 10 do 90°C závitový</t>
  </si>
  <si>
    <t xml:space="preserve">-2074750644</t>
  </si>
  <si>
    <t xml:space="preserve">90</t>
  </si>
  <si>
    <t xml:space="preserve">734291264</t>
  </si>
  <si>
    <t xml:space="preserve">Filtr závitový přímý G 1 PN 30 do 110°C s vnitřními závity</t>
  </si>
  <si>
    <t xml:space="preserve">-712458483</t>
  </si>
  <si>
    <t xml:space="preserve">91</t>
  </si>
  <si>
    <t xml:space="preserve">734291265</t>
  </si>
  <si>
    <t xml:space="preserve">Filtr závitový přímý G 6/4  PN 30 do 110°C s vnitřními závity</t>
  </si>
  <si>
    <t xml:space="preserve">628995386</t>
  </si>
  <si>
    <t xml:space="preserve">92</t>
  </si>
  <si>
    <t xml:space="preserve">734292713</t>
  </si>
  <si>
    <t xml:space="preserve">Kohout kulový přímý G 1/2 PN 42 do 185°C vnitřní závit</t>
  </si>
  <si>
    <t xml:space="preserve">-1098197983</t>
  </si>
  <si>
    <t xml:space="preserve">93</t>
  </si>
  <si>
    <t xml:space="preserve">734292714</t>
  </si>
  <si>
    <t xml:space="preserve">Kohout kulový přímý G 3/4 PN 42 do 185°C vnitřní závit</t>
  </si>
  <si>
    <t xml:space="preserve">1540926833</t>
  </si>
  <si>
    <t xml:space="preserve">94</t>
  </si>
  <si>
    <t xml:space="preserve">734292715</t>
  </si>
  <si>
    <t xml:space="preserve">Kohout kulový přímý G 1 PN 42 do 185°C vnitřní závit</t>
  </si>
  <si>
    <t xml:space="preserve">-359672037</t>
  </si>
  <si>
    <t xml:space="preserve">95</t>
  </si>
  <si>
    <t xml:space="preserve">734292716</t>
  </si>
  <si>
    <t xml:space="preserve">Kohout kulový přímý G 1 1/4 PN 42 do 185°C vnitřní závit</t>
  </si>
  <si>
    <t xml:space="preserve">1537719743</t>
  </si>
  <si>
    <t xml:space="preserve">96</t>
  </si>
  <si>
    <t xml:space="preserve">734292717</t>
  </si>
  <si>
    <t xml:space="preserve">Kohout kulový přímý G 1 1/2 PN 42 do 185°C vnitřní závit</t>
  </si>
  <si>
    <t xml:space="preserve">1075412798</t>
  </si>
  <si>
    <t xml:space="preserve">109</t>
  </si>
  <si>
    <t xml:space="preserve">734292718</t>
  </si>
  <si>
    <t xml:space="preserve">Kohout kulový přímý G 2 PN 42 do 185°C vnitřní závit</t>
  </si>
  <si>
    <t xml:space="preserve">1252840042</t>
  </si>
  <si>
    <t xml:space="preserve">97</t>
  </si>
  <si>
    <t xml:space="preserve">734295021</t>
  </si>
  <si>
    <t xml:space="preserve">Směšovací ventil otopných a chladicích systémů závitový třícestný G 3/4",  kv=6,3,   se servomotorem</t>
  </si>
  <si>
    <t xml:space="preserve">1620738188</t>
  </si>
  <si>
    <t xml:space="preserve">98</t>
  </si>
  <si>
    <t xml:space="preserve">734295023</t>
  </si>
  <si>
    <t xml:space="preserve">Směšovací ventil otopných a chladicích systémů závitový třícestný G 5/4"  kv=18,  se servomotorem</t>
  </si>
  <si>
    <t xml:space="preserve">-2043064620</t>
  </si>
  <si>
    <t xml:space="preserve">48</t>
  </si>
  <si>
    <t xml:space="preserve">734410811</t>
  </si>
  <si>
    <t xml:space="preserve">Demontáž teploměru přímého nebo rohového s ochranným pouzdrem</t>
  </si>
  <si>
    <t xml:space="preserve">-10293898</t>
  </si>
  <si>
    <t xml:space="preserve">99</t>
  </si>
  <si>
    <t xml:space="preserve">7344111  R 21</t>
  </si>
  <si>
    <t xml:space="preserve">Teploměr technický  příložný průměr 80 mm  vč MZ</t>
  </si>
  <si>
    <t xml:space="preserve">-59185545</t>
  </si>
  <si>
    <t xml:space="preserve">101</t>
  </si>
  <si>
    <t xml:space="preserve">734494213</t>
  </si>
  <si>
    <t xml:space="preserve">Návarek s trubkovým závitem G 1/2</t>
  </si>
  <si>
    <t xml:space="preserve">850720333</t>
  </si>
  <si>
    <t xml:space="preserve">49</t>
  </si>
  <si>
    <t xml:space="preserve">734890806</t>
  </si>
  <si>
    <t xml:space="preserve">Přemístění demontovaných armatur vodorovně do 100 m v objektech v přes 48 do 60 m</t>
  </si>
  <si>
    <t xml:space="preserve">-1460625121</t>
  </si>
  <si>
    <t xml:space="preserve">102</t>
  </si>
  <si>
    <t xml:space="preserve">998734101</t>
  </si>
  <si>
    <t xml:space="preserve">Přesun hmot tonážní pro armatury v objektech v do 6 m</t>
  </si>
  <si>
    <t xml:space="preserve">1075431233</t>
  </si>
  <si>
    <t xml:space="preserve">103</t>
  </si>
  <si>
    <t xml:space="preserve">998734181</t>
  </si>
  <si>
    <t xml:space="preserve">Příplatek k přesunu hmot tonážní 734 prováděný bez použití mechanizace</t>
  </si>
  <si>
    <t xml:space="preserve">1731497348</t>
  </si>
  <si>
    <t xml:space="preserve">104</t>
  </si>
  <si>
    <t xml:space="preserve">998734193</t>
  </si>
  <si>
    <t xml:space="preserve">Příplatek k přesunu hmot tonážní 734 za zvětšený přesun do 500 m</t>
  </si>
  <si>
    <t xml:space="preserve">-1461542943</t>
  </si>
  <si>
    <t xml:space="preserve">735</t>
  </si>
  <si>
    <t xml:space="preserve">Ústřední vytápění - otopná tělesa</t>
  </si>
  <si>
    <t xml:space="preserve">111</t>
  </si>
  <si>
    <t xml:space="preserve">7351113 R31</t>
  </si>
  <si>
    <t xml:space="preserve">Otopné těleso litinové článkové cca   10/500/160 mm - očištění + nátěr </t>
  </si>
  <si>
    <t xml:space="preserve">61647385</t>
  </si>
  <si>
    <t xml:space="preserve">112</t>
  </si>
  <si>
    <t xml:space="preserve">7351113 R32</t>
  </si>
  <si>
    <t xml:space="preserve">Otopné těleso litinové článkové cca   24/900/160 mm - očištění + nátěr </t>
  </si>
  <si>
    <t xml:space="preserve">1358531686</t>
  </si>
  <si>
    <t xml:space="preserve">113</t>
  </si>
  <si>
    <t xml:space="preserve">7351113 R33</t>
  </si>
  <si>
    <t xml:space="preserve">Zpětná MZ  litinové článkové těleso</t>
  </si>
  <si>
    <t xml:space="preserve">-2013116629</t>
  </si>
  <si>
    <t xml:space="preserve">50</t>
  </si>
  <si>
    <t xml:space="preserve">735111810</t>
  </si>
  <si>
    <t xml:space="preserve">Demontáž otopného tělesa litinového článkového</t>
  </si>
  <si>
    <t xml:space="preserve">-1770408712</t>
  </si>
  <si>
    <t xml:space="preserve">114</t>
  </si>
  <si>
    <t xml:space="preserve">735152473</t>
  </si>
  <si>
    <t xml:space="preserve">Otopné těleso panelové VK dvoudeskové 1 přídavná přestupní plocha výška/délka 600/600 mm výkon 773 W</t>
  </si>
  <si>
    <t xml:space="preserve">-1209142432</t>
  </si>
  <si>
    <t xml:space="preserve">115</t>
  </si>
  <si>
    <t xml:space="preserve">735152573</t>
  </si>
  <si>
    <t xml:space="preserve">Otopné těleso panelové VK dvoudeskové 2 přídavné přestupní plochy výška/délka 600/600 mm výkon 1007 W</t>
  </si>
  <si>
    <t xml:space="preserve">741635293</t>
  </si>
  <si>
    <t xml:space="preserve">116</t>
  </si>
  <si>
    <t xml:space="preserve">735152575</t>
  </si>
  <si>
    <t xml:space="preserve">Otopné těleso panelové VK dvoudeskové 2 přídavné přestupní plochy výška/délka 600/800 mm výkon 1343 W</t>
  </si>
  <si>
    <t xml:space="preserve">732971176</t>
  </si>
  <si>
    <t xml:space="preserve">117</t>
  </si>
  <si>
    <t xml:space="preserve">735152577</t>
  </si>
  <si>
    <t xml:space="preserve">Otopné těleso panelové VK dvoudeskové 2 přídavné přestupní plochy výška/délka 600/1000 mm výkon 1679 W</t>
  </si>
  <si>
    <t xml:space="preserve">453025497</t>
  </si>
  <si>
    <t xml:space="preserve">118</t>
  </si>
  <si>
    <t xml:space="preserve">735152581</t>
  </si>
  <si>
    <t xml:space="preserve">Otopné těleso panelové VK dvoudeskové 2 přídavné přestupní plochy výška/délka 600/1600 mm výkon 2686 W</t>
  </si>
  <si>
    <t xml:space="preserve">1152345529</t>
  </si>
  <si>
    <t xml:space="preserve">51</t>
  </si>
  <si>
    <t xml:space="preserve">735211811</t>
  </si>
  <si>
    <t xml:space="preserve">Demontáž registru trubkového žebrového 76/156 délka do 3 m jednopramenný</t>
  </si>
  <si>
    <t xml:space="preserve">585149499</t>
  </si>
  <si>
    <t xml:space="preserve">52</t>
  </si>
  <si>
    <t xml:space="preserve">735494811</t>
  </si>
  <si>
    <t xml:space="preserve">Vypuštění vody z otopných těles</t>
  </si>
  <si>
    <t xml:space="preserve">-553210713</t>
  </si>
  <si>
    <t xml:space="preserve">119</t>
  </si>
  <si>
    <t xml:space="preserve">7354948 R34</t>
  </si>
  <si>
    <t xml:space="preserve">Napuštění vody do systému</t>
  </si>
  <si>
    <t xml:space="preserve">1187207798</t>
  </si>
  <si>
    <t xml:space="preserve">120</t>
  </si>
  <si>
    <t xml:space="preserve">7354948 R35</t>
  </si>
  <si>
    <t xml:space="preserve">Zkoušky těsnosti systémů/okruhů</t>
  </si>
  <si>
    <t xml:space="preserve">300386193</t>
  </si>
  <si>
    <t xml:space="preserve">121</t>
  </si>
  <si>
    <t xml:space="preserve">7354948 R36</t>
  </si>
  <si>
    <t xml:space="preserve">Topná zkouška s vyregulováním armatur</t>
  </si>
  <si>
    <t xml:space="preserve">-1450112794</t>
  </si>
  <si>
    <t xml:space="preserve">124</t>
  </si>
  <si>
    <t xml:space="preserve">7354948 R38</t>
  </si>
  <si>
    <t xml:space="preserve">Zkouška chladovodu s vyregulováním armatur</t>
  </si>
  <si>
    <t xml:space="preserve">1647508602</t>
  </si>
  <si>
    <t xml:space="preserve">122</t>
  </si>
  <si>
    <t xml:space="preserve">7354948 R37</t>
  </si>
  <si>
    <t xml:space="preserve">Kabeláž pro MaR  (prodloužení 30m k čerpadlům)</t>
  </si>
  <si>
    <t xml:space="preserve">-167881061</t>
  </si>
  <si>
    <t xml:space="preserve">110</t>
  </si>
  <si>
    <t xml:space="preserve">735890801</t>
  </si>
  <si>
    <t xml:space="preserve">Přemístění demontovaného otopného tělesa vodorovně 100 m v objektech výšky do 6 m</t>
  </si>
  <si>
    <t xml:space="preserve">-1322337122</t>
  </si>
  <si>
    <t xml:space="preserve">751</t>
  </si>
  <si>
    <t xml:space="preserve">Vzduchotechnika</t>
  </si>
  <si>
    <t xml:space="preserve">136</t>
  </si>
  <si>
    <t xml:space="preserve">751  R102</t>
  </si>
  <si>
    <t xml:space="preserve">Ventilátor do potrubí 1100m3/hod,D250,  zpětná klapka, doběh  vč.MZ</t>
  </si>
  <si>
    <t xml:space="preserve">-552208756</t>
  </si>
  <si>
    <t xml:space="preserve">127</t>
  </si>
  <si>
    <t xml:space="preserve">751  R11</t>
  </si>
  <si>
    <t xml:space="preserve">Demontáž     SPIRO D250-400</t>
  </si>
  <si>
    <t xml:space="preserve">bm</t>
  </si>
  <si>
    <t xml:space="preserve">-111003007</t>
  </si>
  <si>
    <t xml:space="preserve">129</t>
  </si>
  <si>
    <t xml:space="preserve">751  R12.3</t>
  </si>
  <si>
    <t xml:space="preserve">VZT pozink.potrubí  SPIRO D150</t>
  </si>
  <si>
    <t xml:space="preserve">1514178899</t>
  </si>
  <si>
    <t xml:space="preserve">130</t>
  </si>
  <si>
    <t xml:space="preserve">751  R12.4</t>
  </si>
  <si>
    <t xml:space="preserve">VZT pozink.potrubí  SPIRO D250</t>
  </si>
  <si>
    <t xml:space="preserve">1725384191</t>
  </si>
  <si>
    <t xml:space="preserve">131</t>
  </si>
  <si>
    <t xml:space="preserve">751  R12.5</t>
  </si>
  <si>
    <t xml:space="preserve">VZT pozink.potrubí  SPIRO D300</t>
  </si>
  <si>
    <t xml:space="preserve">-1343621311</t>
  </si>
  <si>
    <t xml:space="preserve">132</t>
  </si>
  <si>
    <t xml:space="preserve">751  R12.6</t>
  </si>
  <si>
    <t xml:space="preserve">VZT pozink.potrubí  SPIRO D400</t>
  </si>
  <si>
    <t xml:space="preserve">1744281905</t>
  </si>
  <si>
    <t xml:space="preserve">141</t>
  </si>
  <si>
    <t xml:space="preserve">751  R13.1</t>
  </si>
  <si>
    <t xml:space="preserve">Redukce 150/250</t>
  </si>
  <si>
    <t xml:space="preserve">1486780344</t>
  </si>
  <si>
    <t xml:space="preserve">142</t>
  </si>
  <si>
    <t xml:space="preserve">751  R13.2</t>
  </si>
  <si>
    <t xml:space="preserve">Redukce 250/300</t>
  </si>
  <si>
    <t xml:space="preserve">1990494139</t>
  </si>
  <si>
    <t xml:space="preserve">133</t>
  </si>
  <si>
    <t xml:space="preserve">751  R13.3</t>
  </si>
  <si>
    <t xml:space="preserve">Redukce 300/400</t>
  </si>
  <si>
    <t xml:space="preserve">431057794</t>
  </si>
  <si>
    <t xml:space="preserve">134</t>
  </si>
  <si>
    <t xml:space="preserve">751  R12.8</t>
  </si>
  <si>
    <t xml:space="preserve">Oblouk spiro D400 - 90°</t>
  </si>
  <si>
    <t xml:space="preserve">-1169556263</t>
  </si>
  <si>
    <t xml:space="preserve">137</t>
  </si>
  <si>
    <t xml:space="preserve">751  R15</t>
  </si>
  <si>
    <t xml:space="preserve">MZ VZT potrubí  celkem  88 bm vč.distribučních elementů</t>
  </si>
  <si>
    <t xml:space="preserve">244221653</t>
  </si>
  <si>
    <t xml:space="preserve">135</t>
  </si>
  <si>
    <t xml:space="preserve">751  R19.8</t>
  </si>
  <si>
    <t xml:space="preserve">Talířový  ventil D 100 mm vč. zděře  </t>
  </si>
  <si>
    <t xml:space="preserve">1146603425</t>
  </si>
  <si>
    <t xml:space="preserve">153</t>
  </si>
  <si>
    <t xml:space="preserve">751  R19.9</t>
  </si>
  <si>
    <t xml:space="preserve">Talířový  ventil D 150 mm vč. zděře  </t>
  </si>
  <si>
    <t xml:space="preserve">-2077534472</t>
  </si>
  <si>
    <t xml:space="preserve">143</t>
  </si>
  <si>
    <t xml:space="preserve">751  R20.1</t>
  </si>
  <si>
    <t xml:space="preserve">Výústka do kruh. potr.  300/75 vč.R1 </t>
  </si>
  <si>
    <t xml:space="preserve">-173498783</t>
  </si>
  <si>
    <t xml:space="preserve">144</t>
  </si>
  <si>
    <t xml:space="preserve">751  R20.2</t>
  </si>
  <si>
    <t xml:space="preserve">Výústka do kruh. potr.  800/75 vč.R1 </t>
  </si>
  <si>
    <t xml:space="preserve">-156736984</t>
  </si>
  <si>
    <t xml:space="preserve">145</t>
  </si>
  <si>
    <t xml:space="preserve">751  R20.3</t>
  </si>
  <si>
    <t xml:space="preserve">Výústka do kruh. potr.  800/100 vč.R1 </t>
  </si>
  <si>
    <t xml:space="preserve">1179361033</t>
  </si>
  <si>
    <t xml:space="preserve">138</t>
  </si>
  <si>
    <t xml:space="preserve">751  R27</t>
  </si>
  <si>
    <t xml:space="preserve">Závěsy, kotvy, ...  cca  4500Kč</t>
  </si>
  <si>
    <t xml:space="preserve">-862033653</t>
  </si>
  <si>
    <t xml:space="preserve">139</t>
  </si>
  <si>
    <t xml:space="preserve">751  R29</t>
  </si>
  <si>
    <t xml:space="preserve">Zednická výpomoc - průrazy zdí,  drážky,....   </t>
  </si>
  <si>
    <t xml:space="preserve">625944337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</si>
</sst>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6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b val="true"/>
      <sz val="14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BEBEBE"/>
        <bgColor rgb="FFD2D2D2"/>
      </patternFill>
    </fill>
    <fill>
      <patternFill patternType="solid">
        <fgColor rgb="FFD2D2D2"/>
        <bgColor rgb="FFBEBEBE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4" fillId="3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4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4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4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7" fillId="4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4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4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4" fillId="2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4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2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2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5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96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EBEBE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worksheet" Target="worksheets/sheet2.xml"/>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 t="s">
        <v>2</v>
      </c>
      <c r="BT1" s="1" t="s">
        <v>3</v>
      </c>
      <c r="BU1" s="1" t="s">
        <v>3</v>
      </c>
      <c r="BV1" s="1" t="s">
        <v>4</v>
      </c>
    </row>
    <row r="2" customFormat="false" ht="36.95" hidden="false" customHeight="true" outlineLevel="0" collapsed="false"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7"/>
      <c r="C4" s="8"/>
      <c r="D4" s="9" t="s">
        <v>8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6"/>
      <c r="AS4" s="10" t="s">
        <v>9</v>
      </c>
      <c r="BE4" s="11" t="s">
        <v>10</v>
      </c>
      <c r="BS4" s="3" t="s">
        <v>11</v>
      </c>
    </row>
    <row r="5" customFormat="false" ht="12" hidden="false" customHeight="true" outlineLevel="0" collapsed="false">
      <c r="B5" s="7"/>
      <c r="C5" s="8"/>
      <c r="D5" s="12" t="s">
        <v>12</v>
      </c>
      <c r="E5" s="8"/>
      <c r="F5" s="8"/>
      <c r="G5" s="8"/>
      <c r="H5" s="8"/>
      <c r="I5" s="8"/>
      <c r="J5" s="8"/>
      <c r="K5" s="13" t="s">
        <v>13</v>
      </c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8"/>
      <c r="AQ5" s="8"/>
      <c r="AR5" s="6"/>
      <c r="BE5" s="14" t="s">
        <v>14</v>
      </c>
      <c r="BS5" s="3" t="s">
        <v>5</v>
      </c>
    </row>
    <row r="6" customFormat="false" ht="36.95" hidden="false" customHeight="true" outlineLevel="0" collapsed="false">
      <c r="B6" s="7"/>
      <c r="C6" s="8"/>
      <c r="D6" s="15" t="s">
        <v>15</v>
      </c>
      <c r="E6" s="8"/>
      <c r="F6" s="8"/>
      <c r="G6" s="8"/>
      <c r="H6" s="8"/>
      <c r="I6" s="8"/>
      <c r="J6" s="8"/>
      <c r="K6" s="16" t="s">
        <v>16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8"/>
      <c r="AQ6" s="8"/>
      <c r="AR6" s="6"/>
      <c r="BE6" s="14"/>
      <c r="BS6" s="3" t="s">
        <v>5</v>
      </c>
    </row>
    <row r="7" customFormat="false" ht="12" hidden="false" customHeight="true" outlineLevel="0" collapsed="false">
      <c r="B7" s="7"/>
      <c r="C7" s="8"/>
      <c r="D7" s="17" t="s">
        <v>17</v>
      </c>
      <c r="E7" s="8"/>
      <c r="F7" s="8"/>
      <c r="G7" s="8"/>
      <c r="H7" s="8"/>
      <c r="I7" s="8"/>
      <c r="J7" s="8"/>
      <c r="K7" s="1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7" t="s">
        <v>18</v>
      </c>
      <c r="AL7" s="8"/>
      <c r="AM7" s="8"/>
      <c r="AN7" s="18"/>
      <c r="AO7" s="8"/>
      <c r="AP7" s="8"/>
      <c r="AQ7" s="8"/>
      <c r="AR7" s="6"/>
      <c r="BE7" s="14"/>
      <c r="BS7" s="3" t="s">
        <v>5</v>
      </c>
    </row>
    <row r="8" customFormat="false" ht="12" hidden="false" customHeight="true" outlineLevel="0" collapsed="false">
      <c r="B8" s="7"/>
      <c r="C8" s="8"/>
      <c r="D8" s="17" t="s">
        <v>19</v>
      </c>
      <c r="E8" s="8"/>
      <c r="F8" s="8"/>
      <c r="G8" s="8"/>
      <c r="H8" s="8"/>
      <c r="I8" s="8"/>
      <c r="J8" s="8"/>
      <c r="K8" s="18" t="s">
        <v>20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7" t="s">
        <v>21</v>
      </c>
      <c r="AL8" s="8"/>
      <c r="AM8" s="8"/>
      <c r="AN8" s="19" t="s">
        <v>22</v>
      </c>
      <c r="AO8" s="8"/>
      <c r="AP8" s="8"/>
      <c r="AQ8" s="8"/>
      <c r="AR8" s="6"/>
      <c r="BE8" s="14"/>
      <c r="BS8" s="3" t="s">
        <v>5</v>
      </c>
    </row>
    <row r="9" customFormat="false" ht="14.4" hidden="false" customHeight="true" outlineLevel="0" collapsed="false">
      <c r="B9" s="7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6"/>
      <c r="BE9" s="14"/>
      <c r="BS9" s="3" t="s">
        <v>5</v>
      </c>
    </row>
    <row r="10" customFormat="false" ht="12" hidden="false" customHeight="true" outlineLevel="0" collapsed="false">
      <c r="B10" s="7"/>
      <c r="C10" s="8"/>
      <c r="D10" s="17" t="s">
        <v>23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7" t="s">
        <v>24</v>
      </c>
      <c r="AL10" s="8"/>
      <c r="AM10" s="8"/>
      <c r="AN10" s="18"/>
      <c r="AO10" s="8"/>
      <c r="AP10" s="8"/>
      <c r="AQ10" s="8"/>
      <c r="AR10" s="6"/>
      <c r="BE10" s="14"/>
      <c r="BS10" s="3" t="s">
        <v>5</v>
      </c>
    </row>
    <row r="11" customFormat="false" ht="18.5" hidden="false" customHeight="true" outlineLevel="0" collapsed="false">
      <c r="B11" s="7"/>
      <c r="C11" s="8"/>
      <c r="D11" s="8"/>
      <c r="E11" s="18" t="s">
        <v>20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7" t="s">
        <v>25</v>
      </c>
      <c r="AL11" s="8"/>
      <c r="AM11" s="8"/>
      <c r="AN11" s="18"/>
      <c r="AO11" s="8"/>
      <c r="AP11" s="8"/>
      <c r="AQ11" s="8"/>
      <c r="AR11" s="6"/>
      <c r="BE11" s="14"/>
      <c r="BS11" s="3" t="s">
        <v>5</v>
      </c>
    </row>
    <row r="12" customFormat="false" ht="6.95" hidden="false" customHeight="true" outlineLevel="0" collapsed="false"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6"/>
      <c r="BE12" s="14"/>
      <c r="BS12" s="3" t="s">
        <v>5</v>
      </c>
    </row>
    <row r="13" customFormat="false" ht="12" hidden="false" customHeight="true" outlineLevel="0" collapsed="false">
      <c r="B13" s="7"/>
      <c r="C13" s="8"/>
      <c r="D13" s="17" t="s">
        <v>26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7" t="s">
        <v>24</v>
      </c>
      <c r="AL13" s="8"/>
      <c r="AM13" s="8"/>
      <c r="AN13" s="20" t="s">
        <v>27</v>
      </c>
      <c r="AO13" s="8"/>
      <c r="AP13" s="8"/>
      <c r="AQ13" s="8"/>
      <c r="AR13" s="6"/>
      <c r="BE13" s="14"/>
      <c r="BS13" s="3" t="s">
        <v>5</v>
      </c>
    </row>
    <row r="14" customFormat="false" ht="12.8" hidden="false" customHeight="false" outlineLevel="0" collapsed="false">
      <c r="B14" s="7"/>
      <c r="C14" s="8"/>
      <c r="D14" s="8"/>
      <c r="E14" s="21" t="s">
        <v>27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17" t="s">
        <v>25</v>
      </c>
      <c r="AL14" s="8"/>
      <c r="AM14" s="8"/>
      <c r="AN14" s="20" t="s">
        <v>27</v>
      </c>
      <c r="AO14" s="8"/>
      <c r="AP14" s="8"/>
      <c r="AQ14" s="8"/>
      <c r="AR14" s="6"/>
      <c r="BE14" s="14"/>
      <c r="BS14" s="3" t="s">
        <v>5</v>
      </c>
    </row>
    <row r="15" customFormat="false" ht="6.95" hidden="false" customHeight="true" outlineLevel="0" collapsed="false">
      <c r="B15" s="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6"/>
      <c r="BE15" s="14"/>
      <c r="BS15" s="3" t="s">
        <v>3</v>
      </c>
    </row>
    <row r="16" customFormat="false" ht="12" hidden="false" customHeight="true" outlineLevel="0" collapsed="false">
      <c r="B16" s="7"/>
      <c r="C16" s="8"/>
      <c r="D16" s="17" t="s">
        <v>28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7" t="s">
        <v>24</v>
      </c>
      <c r="AL16" s="8"/>
      <c r="AM16" s="8"/>
      <c r="AN16" s="18"/>
      <c r="AO16" s="8"/>
      <c r="AP16" s="8"/>
      <c r="AQ16" s="8"/>
      <c r="AR16" s="6"/>
      <c r="BE16" s="14"/>
      <c r="BS16" s="3" t="s">
        <v>3</v>
      </c>
    </row>
    <row r="17" customFormat="false" ht="18.5" hidden="false" customHeight="true" outlineLevel="0" collapsed="false">
      <c r="B17" s="7"/>
      <c r="C17" s="8"/>
      <c r="D17" s="8"/>
      <c r="E17" s="18" t="s">
        <v>20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7" t="s">
        <v>25</v>
      </c>
      <c r="AL17" s="8"/>
      <c r="AM17" s="8"/>
      <c r="AN17" s="18"/>
      <c r="AO17" s="8"/>
      <c r="AP17" s="8"/>
      <c r="AQ17" s="8"/>
      <c r="AR17" s="6"/>
      <c r="BE17" s="14"/>
      <c r="BS17" s="3" t="s">
        <v>29</v>
      </c>
    </row>
    <row r="18" customFormat="false" ht="6.95" hidden="false" customHeight="true" outlineLevel="0" collapsed="false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6"/>
      <c r="BE18" s="14"/>
      <c r="BS18" s="3" t="s">
        <v>5</v>
      </c>
    </row>
    <row r="19" customFormat="false" ht="12" hidden="false" customHeight="true" outlineLevel="0" collapsed="false">
      <c r="B19" s="7"/>
      <c r="C19" s="8"/>
      <c r="D19" s="17" t="s">
        <v>30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7" t="s">
        <v>24</v>
      </c>
      <c r="AL19" s="8"/>
      <c r="AM19" s="8"/>
      <c r="AN19" s="18"/>
      <c r="AO19" s="8"/>
      <c r="AP19" s="8"/>
      <c r="AQ19" s="8"/>
      <c r="AR19" s="6"/>
      <c r="BE19" s="14"/>
      <c r="BS19" s="3" t="s">
        <v>5</v>
      </c>
    </row>
    <row r="20" customFormat="false" ht="18.5" hidden="false" customHeight="true" outlineLevel="0" collapsed="false">
      <c r="B20" s="7"/>
      <c r="C20" s="8"/>
      <c r="D20" s="8"/>
      <c r="E20" s="18" t="s">
        <v>20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17" t="s">
        <v>25</v>
      </c>
      <c r="AL20" s="8"/>
      <c r="AM20" s="8"/>
      <c r="AN20" s="18"/>
      <c r="AO20" s="8"/>
      <c r="AP20" s="8"/>
      <c r="AQ20" s="8"/>
      <c r="AR20" s="6"/>
      <c r="BE20" s="14"/>
      <c r="BS20" s="3" t="s">
        <v>29</v>
      </c>
    </row>
    <row r="21" customFormat="false" ht="6.95" hidden="false" customHeight="true" outlineLevel="0" collapsed="false">
      <c r="B21" s="7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6"/>
      <c r="BE21" s="14"/>
    </row>
    <row r="22" customFormat="false" ht="12" hidden="false" customHeight="true" outlineLevel="0" collapsed="false">
      <c r="B22" s="7"/>
      <c r="C22" s="8"/>
      <c r="D22" s="17" t="s">
        <v>31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6"/>
      <c r="BE22" s="14"/>
    </row>
    <row r="23" customFormat="false" ht="16.5" hidden="false" customHeight="true" outlineLevel="0" collapsed="false">
      <c r="B23" s="7"/>
      <c r="C23" s="8"/>
      <c r="D23" s="8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8"/>
      <c r="AP23" s="8"/>
      <c r="AQ23" s="8"/>
      <c r="AR23" s="6"/>
      <c r="BE23" s="14"/>
    </row>
    <row r="24" customFormat="false" ht="6.95" hidden="false" customHeight="true" outlineLevel="0" collapsed="false">
      <c r="B24" s="7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6"/>
      <c r="BE24" s="14"/>
    </row>
    <row r="25" customFormat="false" ht="6.95" hidden="false" customHeight="true" outlineLevel="0" collapsed="false">
      <c r="B25" s="7"/>
      <c r="C25" s="8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8"/>
      <c r="AQ25" s="8"/>
      <c r="AR25" s="6"/>
      <c r="BE25" s="14"/>
    </row>
    <row r="26" s="31" customFormat="true" ht="25.9" hidden="false" customHeight="true" outlineLevel="0" collapsed="false">
      <c r="A26" s="24"/>
      <c r="B26" s="25"/>
      <c r="C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9" t="n">
        <f aca="false">ROUND(AG94,2)</f>
        <v>0</v>
      </c>
      <c r="AL26" s="29"/>
      <c r="AM26" s="29"/>
      <c r="AN26" s="29"/>
      <c r="AO26" s="29"/>
      <c r="AP26" s="26"/>
      <c r="AQ26" s="26"/>
      <c r="AR26" s="30"/>
      <c r="BE26" s="14"/>
    </row>
    <row r="27" s="31" customFormat="true" ht="6.95" hidden="false" customHeight="true" outlineLevel="0" collapsed="false">
      <c r="A27" s="24"/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30"/>
      <c r="BE27" s="14"/>
    </row>
    <row r="28" s="31" customFormat="true" ht="12.8" hidden="false" customHeight="false" outlineLevel="0" collapsed="false">
      <c r="A28" s="24"/>
      <c r="B28" s="25"/>
      <c r="C28" s="26"/>
      <c r="D28" s="26"/>
      <c r="E28" s="26"/>
      <c r="F28" s="26"/>
      <c r="G28" s="26"/>
      <c r="H28" s="26"/>
      <c r="I28" s="26"/>
      <c r="J28" s="26"/>
      <c r="K28" s="26"/>
      <c r="L28" s="32" t="s">
        <v>33</v>
      </c>
      <c r="M28" s="32"/>
      <c r="N28" s="32"/>
      <c r="O28" s="32"/>
      <c r="P28" s="32"/>
      <c r="Q28" s="26"/>
      <c r="R28" s="26"/>
      <c r="S28" s="26"/>
      <c r="T28" s="26"/>
      <c r="U28" s="26"/>
      <c r="V28" s="26"/>
      <c r="W28" s="32" t="s">
        <v>34</v>
      </c>
      <c r="X28" s="32"/>
      <c r="Y28" s="32"/>
      <c r="Z28" s="32"/>
      <c r="AA28" s="32"/>
      <c r="AB28" s="32"/>
      <c r="AC28" s="32"/>
      <c r="AD28" s="32"/>
      <c r="AE28" s="32"/>
      <c r="AF28" s="26"/>
      <c r="AG28" s="26"/>
      <c r="AH28" s="26"/>
      <c r="AI28" s="26"/>
      <c r="AJ28" s="26"/>
      <c r="AK28" s="32" t="s">
        <v>35</v>
      </c>
      <c r="AL28" s="32"/>
      <c r="AM28" s="32"/>
      <c r="AN28" s="32"/>
      <c r="AO28" s="32"/>
      <c r="AP28" s="26"/>
      <c r="AQ28" s="26"/>
      <c r="AR28" s="30"/>
      <c r="BE28" s="14"/>
    </row>
    <row r="29" s="33" customFormat="true" ht="14.4" hidden="false" customHeight="true" outlineLevel="0" collapsed="false">
      <c r="B29" s="34"/>
      <c r="C29" s="35"/>
      <c r="D29" s="17" t="s">
        <v>36</v>
      </c>
      <c r="E29" s="35"/>
      <c r="F29" s="17" t="s">
        <v>37</v>
      </c>
      <c r="G29" s="35"/>
      <c r="H29" s="35"/>
      <c r="I29" s="35"/>
      <c r="J29" s="35"/>
      <c r="K29" s="35"/>
      <c r="L29" s="36" t="n">
        <v>0.21</v>
      </c>
      <c r="M29" s="36"/>
      <c r="N29" s="36"/>
      <c r="O29" s="36"/>
      <c r="P29" s="36"/>
      <c r="Q29" s="35"/>
      <c r="R29" s="35"/>
      <c r="S29" s="35"/>
      <c r="T29" s="35"/>
      <c r="U29" s="35"/>
      <c r="V29" s="35"/>
      <c r="W29" s="37" t="n">
        <f aca="false">ROUND(AZ94, 2)</f>
        <v>0</v>
      </c>
      <c r="X29" s="37"/>
      <c r="Y29" s="37"/>
      <c r="Z29" s="37"/>
      <c r="AA29" s="37"/>
      <c r="AB29" s="37"/>
      <c r="AC29" s="37"/>
      <c r="AD29" s="37"/>
      <c r="AE29" s="37"/>
      <c r="AF29" s="35"/>
      <c r="AG29" s="35"/>
      <c r="AH29" s="35"/>
      <c r="AI29" s="35"/>
      <c r="AJ29" s="35"/>
      <c r="AK29" s="37" t="n">
        <f aca="false">ROUND(AV94, 2)</f>
        <v>0</v>
      </c>
      <c r="AL29" s="37"/>
      <c r="AM29" s="37"/>
      <c r="AN29" s="37"/>
      <c r="AO29" s="37"/>
      <c r="AP29" s="35"/>
      <c r="AQ29" s="35"/>
      <c r="AR29" s="38"/>
      <c r="BE29" s="14"/>
    </row>
    <row r="30" s="33" customFormat="true" ht="14.4" hidden="false" customHeight="true" outlineLevel="0" collapsed="false">
      <c r="B30" s="34"/>
      <c r="C30" s="35"/>
      <c r="D30" s="35"/>
      <c r="E30" s="35"/>
      <c r="F30" s="17" t="s">
        <v>38</v>
      </c>
      <c r="G30" s="35"/>
      <c r="H30" s="35"/>
      <c r="I30" s="35"/>
      <c r="J30" s="35"/>
      <c r="K30" s="35"/>
      <c r="L30" s="36" t="n">
        <v>0.15</v>
      </c>
      <c r="M30" s="36"/>
      <c r="N30" s="36"/>
      <c r="O30" s="36"/>
      <c r="P30" s="36"/>
      <c r="Q30" s="35"/>
      <c r="R30" s="35"/>
      <c r="S30" s="35"/>
      <c r="T30" s="35"/>
      <c r="U30" s="35"/>
      <c r="V30" s="35"/>
      <c r="W30" s="37" t="n">
        <f aca="false"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5"/>
      <c r="AG30" s="35"/>
      <c r="AH30" s="35"/>
      <c r="AI30" s="35"/>
      <c r="AJ30" s="35"/>
      <c r="AK30" s="37" t="n">
        <f aca="false">ROUND(AW94, 2)</f>
        <v>0</v>
      </c>
      <c r="AL30" s="37"/>
      <c r="AM30" s="37"/>
      <c r="AN30" s="37"/>
      <c r="AO30" s="37"/>
      <c r="AP30" s="35"/>
      <c r="AQ30" s="35"/>
      <c r="AR30" s="38"/>
      <c r="BE30" s="14"/>
    </row>
    <row r="31" s="33" customFormat="true" ht="14.4" hidden="true" customHeight="true" outlineLevel="0" collapsed="false">
      <c r="B31" s="34"/>
      <c r="C31" s="35"/>
      <c r="D31" s="35"/>
      <c r="E31" s="35"/>
      <c r="F31" s="17" t="s">
        <v>39</v>
      </c>
      <c r="G31" s="35"/>
      <c r="H31" s="35"/>
      <c r="I31" s="35"/>
      <c r="J31" s="35"/>
      <c r="K31" s="35"/>
      <c r="L31" s="36" t="n">
        <v>0.21</v>
      </c>
      <c r="M31" s="36"/>
      <c r="N31" s="36"/>
      <c r="O31" s="36"/>
      <c r="P31" s="36"/>
      <c r="Q31" s="35"/>
      <c r="R31" s="35"/>
      <c r="S31" s="35"/>
      <c r="T31" s="35"/>
      <c r="U31" s="35"/>
      <c r="V31" s="35"/>
      <c r="W31" s="37" t="n">
        <f aca="false"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5"/>
      <c r="AG31" s="35"/>
      <c r="AH31" s="35"/>
      <c r="AI31" s="35"/>
      <c r="AJ31" s="35"/>
      <c r="AK31" s="37" t="n">
        <v>0</v>
      </c>
      <c r="AL31" s="37"/>
      <c r="AM31" s="37"/>
      <c r="AN31" s="37"/>
      <c r="AO31" s="37"/>
      <c r="AP31" s="35"/>
      <c r="AQ31" s="35"/>
      <c r="AR31" s="38"/>
      <c r="BE31" s="14"/>
    </row>
    <row r="32" s="33" customFormat="true" ht="14.4" hidden="true" customHeight="true" outlineLevel="0" collapsed="false">
      <c r="B32" s="34"/>
      <c r="C32" s="35"/>
      <c r="D32" s="35"/>
      <c r="E32" s="35"/>
      <c r="F32" s="17" t="s">
        <v>40</v>
      </c>
      <c r="G32" s="35"/>
      <c r="H32" s="35"/>
      <c r="I32" s="35"/>
      <c r="J32" s="35"/>
      <c r="K32" s="35"/>
      <c r="L32" s="36" t="n">
        <v>0.15</v>
      </c>
      <c r="M32" s="36"/>
      <c r="N32" s="36"/>
      <c r="O32" s="36"/>
      <c r="P32" s="36"/>
      <c r="Q32" s="35"/>
      <c r="R32" s="35"/>
      <c r="S32" s="35"/>
      <c r="T32" s="35"/>
      <c r="U32" s="35"/>
      <c r="V32" s="35"/>
      <c r="W32" s="37" t="n">
        <f aca="false"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5"/>
      <c r="AG32" s="35"/>
      <c r="AH32" s="35"/>
      <c r="AI32" s="35"/>
      <c r="AJ32" s="35"/>
      <c r="AK32" s="37" t="n">
        <v>0</v>
      </c>
      <c r="AL32" s="37"/>
      <c r="AM32" s="37"/>
      <c r="AN32" s="37"/>
      <c r="AO32" s="37"/>
      <c r="AP32" s="35"/>
      <c r="AQ32" s="35"/>
      <c r="AR32" s="38"/>
      <c r="BE32" s="14"/>
    </row>
    <row r="33" s="33" customFormat="true" ht="14.4" hidden="true" customHeight="true" outlineLevel="0" collapsed="false">
      <c r="B33" s="34"/>
      <c r="C33" s="35"/>
      <c r="D33" s="35"/>
      <c r="E33" s="35"/>
      <c r="F33" s="17" t="s">
        <v>41</v>
      </c>
      <c r="G33" s="35"/>
      <c r="H33" s="35"/>
      <c r="I33" s="35"/>
      <c r="J33" s="35"/>
      <c r="K33" s="35"/>
      <c r="L33" s="36" t="n">
        <v>0</v>
      </c>
      <c r="M33" s="36"/>
      <c r="N33" s="36"/>
      <c r="O33" s="36"/>
      <c r="P33" s="36"/>
      <c r="Q33" s="35"/>
      <c r="R33" s="35"/>
      <c r="S33" s="35"/>
      <c r="T33" s="35"/>
      <c r="U33" s="35"/>
      <c r="V33" s="35"/>
      <c r="W33" s="37" t="n">
        <f aca="false"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5"/>
      <c r="AG33" s="35"/>
      <c r="AH33" s="35"/>
      <c r="AI33" s="35"/>
      <c r="AJ33" s="35"/>
      <c r="AK33" s="37" t="n">
        <v>0</v>
      </c>
      <c r="AL33" s="37"/>
      <c r="AM33" s="37"/>
      <c r="AN33" s="37"/>
      <c r="AO33" s="37"/>
      <c r="AP33" s="35"/>
      <c r="AQ33" s="35"/>
      <c r="AR33" s="38"/>
      <c r="BE33" s="14"/>
    </row>
    <row r="34" s="31" customFormat="true" ht="6.95" hidden="false" customHeight="true" outlineLevel="0" collapsed="false">
      <c r="A34" s="24"/>
      <c r="B34" s="25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30"/>
      <c r="BE34" s="14"/>
    </row>
    <row r="35" s="31" customFormat="true" ht="25.9" hidden="false" customHeight="true" outlineLevel="0" collapsed="false">
      <c r="A35" s="24"/>
      <c r="B35" s="25"/>
      <c r="C35" s="39"/>
      <c r="D35" s="40" t="s">
        <v>42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43</v>
      </c>
      <c r="U35" s="41"/>
      <c r="V35" s="41"/>
      <c r="W35" s="41"/>
      <c r="X35" s="43" t="s">
        <v>44</v>
      </c>
      <c r="Y35" s="43"/>
      <c r="Z35" s="43"/>
      <c r="AA35" s="43"/>
      <c r="AB35" s="43"/>
      <c r="AC35" s="41"/>
      <c r="AD35" s="41"/>
      <c r="AE35" s="41"/>
      <c r="AF35" s="41"/>
      <c r="AG35" s="41"/>
      <c r="AH35" s="41"/>
      <c r="AI35" s="41"/>
      <c r="AJ35" s="41"/>
      <c r="AK35" s="44" t="n">
        <f aca="false">SUM(AK26:AK33)</f>
        <v>0</v>
      </c>
      <c r="AL35" s="44"/>
      <c r="AM35" s="44"/>
      <c r="AN35" s="44"/>
      <c r="AO35" s="44"/>
      <c r="AP35" s="39"/>
      <c r="AQ35" s="39"/>
      <c r="AR35" s="30"/>
      <c r="BE35" s="24"/>
    </row>
    <row r="36" s="31" customFormat="true" ht="6.95" hidden="false" customHeight="true" outlineLevel="0" collapsed="false">
      <c r="A36" s="24"/>
      <c r="B36" s="25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30"/>
      <c r="BE36" s="24"/>
    </row>
    <row r="37" s="31" customFormat="true" ht="14.4" hidden="false" customHeight="true" outlineLevel="0" collapsed="false">
      <c r="A37" s="24"/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30"/>
      <c r="BE37" s="24"/>
    </row>
    <row r="38" customFormat="false" ht="14.4" hidden="false" customHeight="true" outlineLevel="0" collapsed="false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6"/>
    </row>
    <row r="39" customFormat="false" ht="14.4" hidden="false" customHeight="true" outlineLevel="0" collapsed="false">
      <c r="B39" s="7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6"/>
    </row>
    <row r="40" customFormat="false" ht="14.4" hidden="false" customHeight="true" outlineLevel="0" collapsed="false">
      <c r="B40" s="7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6"/>
    </row>
    <row r="41" customFormat="false" ht="14.4" hidden="false" customHeight="true" outlineLevel="0" collapsed="false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6"/>
    </row>
    <row r="42" customFormat="false" ht="14.4" hidden="false" customHeight="true" outlineLevel="0" collapsed="false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6"/>
    </row>
    <row r="43" customFormat="false" ht="14.4" hidden="false" customHeight="true" outlineLevel="0" collapsed="false">
      <c r="B43" s="7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6"/>
    </row>
    <row r="44" customFormat="false" ht="14.4" hidden="false" customHeight="true" outlineLevel="0" collapsed="false">
      <c r="B44" s="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6"/>
    </row>
    <row r="45" customFormat="false" ht="14.4" hidden="false" customHeight="true" outlineLevel="0" collapsed="false">
      <c r="B45" s="7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6"/>
    </row>
    <row r="46" customFormat="false" ht="14.4" hidden="false" customHeight="true" outlineLevel="0" collapsed="false">
      <c r="B46" s="7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6"/>
    </row>
    <row r="47" customFormat="false" ht="14.4" hidden="false" customHeight="true" outlineLevel="0" collapsed="false">
      <c r="B47" s="7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6"/>
    </row>
    <row r="48" customFormat="false" ht="14.4" hidden="false" customHeight="true" outlineLevel="0" collapsed="false">
      <c r="B48" s="7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6"/>
    </row>
    <row r="49" s="31" customFormat="true" ht="14.4" hidden="false" customHeight="true" outlineLevel="0" collapsed="false">
      <c r="B49" s="45"/>
      <c r="C49" s="46"/>
      <c r="D49" s="47" t="s">
        <v>45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46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customFormat="false" ht="12.8" hidden="false" customHeight="false" outlineLevel="0" collapsed="false">
      <c r="B50" s="7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6"/>
    </row>
    <row r="51" customFormat="false" ht="12.8" hidden="false" customHeight="false" outlineLevel="0" collapsed="false">
      <c r="B51" s="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6"/>
    </row>
    <row r="52" customFormat="false" ht="12.8" hidden="false" customHeight="false" outlineLevel="0" collapsed="false">
      <c r="B52" s="7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6"/>
    </row>
    <row r="53" customFormat="false" ht="12.8" hidden="false" customHeight="false" outlineLevel="0" collapsed="false"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6"/>
    </row>
    <row r="54" customFormat="false" ht="12.8" hidden="false" customHeight="false" outlineLevel="0" collapsed="false">
      <c r="B54" s="7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6"/>
    </row>
    <row r="55" customFormat="false" ht="12.8" hidden="false" customHeight="false" outlineLevel="0" collapsed="false">
      <c r="B55" s="7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6"/>
    </row>
    <row r="56" customFormat="false" ht="12.8" hidden="false" customHeight="false" outlineLevel="0" collapsed="false">
      <c r="B56" s="7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6"/>
    </row>
    <row r="57" customFormat="false" ht="12.8" hidden="false" customHeight="false" outlineLevel="0" collapsed="false">
      <c r="B57" s="7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6"/>
    </row>
    <row r="58" customFormat="false" ht="12.8" hidden="false" customHeight="false" outlineLevel="0" collapsed="false">
      <c r="B58" s="7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6"/>
    </row>
    <row r="59" customFormat="false" ht="12.8" hidden="false" customHeight="false" outlineLevel="0" collapsed="false">
      <c r="B59" s="7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6"/>
    </row>
    <row r="60" s="31" customFormat="true" ht="12.8" hidden="false" customHeight="false" outlineLevel="0" collapsed="false">
      <c r="A60" s="24"/>
      <c r="B60" s="25"/>
      <c r="C60" s="26"/>
      <c r="D60" s="50" t="s">
        <v>47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50" t="s">
        <v>48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50" t="s">
        <v>47</v>
      </c>
      <c r="AI60" s="28"/>
      <c r="AJ60" s="28"/>
      <c r="AK60" s="28"/>
      <c r="AL60" s="28"/>
      <c r="AM60" s="50" t="s">
        <v>48</v>
      </c>
      <c r="AN60" s="28"/>
      <c r="AO60" s="28"/>
      <c r="AP60" s="26"/>
      <c r="AQ60" s="26"/>
      <c r="AR60" s="30"/>
      <c r="BE60" s="24"/>
    </row>
    <row r="61" customFormat="false" ht="12.8" hidden="false" customHeight="false" outlineLevel="0" collapsed="false">
      <c r="B61" s="7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6"/>
    </row>
    <row r="62" customFormat="false" ht="12.8" hidden="false" customHeight="false" outlineLevel="0" collapsed="false">
      <c r="B62" s="7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6"/>
    </row>
    <row r="63" customFormat="false" ht="12.8" hidden="false" customHeight="false" outlineLevel="0" collapsed="false">
      <c r="B63" s="7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6"/>
    </row>
    <row r="64" s="31" customFormat="true" ht="12.8" hidden="false" customHeight="false" outlineLevel="0" collapsed="false">
      <c r="A64" s="24"/>
      <c r="B64" s="25"/>
      <c r="C64" s="26"/>
      <c r="D64" s="47" t="s">
        <v>49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50</v>
      </c>
      <c r="AI64" s="51"/>
      <c r="AJ64" s="51"/>
      <c r="AK64" s="51"/>
      <c r="AL64" s="51"/>
      <c r="AM64" s="51"/>
      <c r="AN64" s="51"/>
      <c r="AO64" s="51"/>
      <c r="AP64" s="26"/>
      <c r="AQ64" s="26"/>
      <c r="AR64" s="30"/>
      <c r="BE64" s="24"/>
    </row>
    <row r="65" customFormat="false" ht="12.8" hidden="false" customHeight="false" outlineLevel="0" collapsed="false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6"/>
    </row>
    <row r="66" customFormat="false" ht="12.8" hidden="false" customHeight="false" outlineLevel="0" collapsed="false">
      <c r="B66" s="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6"/>
    </row>
    <row r="67" customFormat="false" ht="12.8" hidden="false" customHeight="false" outlineLevel="0" collapsed="false">
      <c r="B67" s="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6"/>
    </row>
    <row r="68" customFormat="false" ht="12.8" hidden="false" customHeight="false" outlineLevel="0" collapsed="false">
      <c r="B68" s="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6"/>
    </row>
    <row r="69" customFormat="false" ht="12.8" hidden="false" customHeight="false" outlineLevel="0" collapsed="false">
      <c r="B69" s="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6"/>
    </row>
    <row r="70" customFormat="false" ht="12.8" hidden="false" customHeight="false" outlineLevel="0" collapsed="false">
      <c r="B70" s="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6"/>
    </row>
    <row r="71" customFormat="false" ht="12.8" hidden="false" customHeight="false" outlineLevel="0" collapsed="false">
      <c r="B71" s="7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6"/>
    </row>
    <row r="72" customFormat="false" ht="12.8" hidden="false" customHeight="false" outlineLevel="0" collapsed="false">
      <c r="B72" s="7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6"/>
    </row>
    <row r="73" customFormat="false" ht="12.8" hidden="false" customHeight="false" outlineLevel="0" collapsed="false">
      <c r="B73" s="7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6"/>
    </row>
    <row r="74" customFormat="false" ht="12.8" hidden="false" customHeight="false" outlineLevel="0" collapsed="false">
      <c r="B74" s="7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6"/>
    </row>
    <row r="75" s="31" customFormat="true" ht="12.8" hidden="false" customHeight="false" outlineLevel="0" collapsed="false">
      <c r="A75" s="24"/>
      <c r="B75" s="25"/>
      <c r="C75" s="26"/>
      <c r="D75" s="50" t="s">
        <v>47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50" t="s">
        <v>48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50" t="s">
        <v>47</v>
      </c>
      <c r="AI75" s="28"/>
      <c r="AJ75" s="28"/>
      <c r="AK75" s="28"/>
      <c r="AL75" s="28"/>
      <c r="AM75" s="50" t="s">
        <v>48</v>
      </c>
      <c r="AN75" s="28"/>
      <c r="AO75" s="28"/>
      <c r="AP75" s="26"/>
      <c r="AQ75" s="26"/>
      <c r="AR75" s="30"/>
      <c r="BE75" s="24"/>
    </row>
    <row r="76" s="31" customFormat="true" ht="12.8" hidden="false" customHeight="false" outlineLevel="0" collapsed="false">
      <c r="A76" s="24"/>
      <c r="B76" s="25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30"/>
      <c r="BE76" s="24"/>
    </row>
    <row r="77" s="31" customFormat="true" ht="6.95" hidden="false" customHeight="true" outlineLevel="0" collapsed="false">
      <c r="A77" s="24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0"/>
      <c r="BE77" s="24"/>
    </row>
    <row r="81" s="31" customFormat="true" ht="6.95" hidden="false" customHeight="true" outlineLevel="0" collapsed="false">
      <c r="A81" s="24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0"/>
      <c r="BE81" s="24"/>
    </row>
    <row r="82" s="31" customFormat="true" ht="24.95" hidden="false" customHeight="true" outlineLevel="0" collapsed="false">
      <c r="A82" s="24"/>
      <c r="B82" s="25"/>
      <c r="C82" s="9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30"/>
      <c r="BE82" s="24"/>
    </row>
    <row r="83" s="31" customFormat="true" ht="6.95" hidden="false" customHeight="true" outlineLevel="0" collapsed="false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30"/>
      <c r="BE83" s="24"/>
    </row>
    <row r="84" s="56" customFormat="true" ht="12" hidden="false" customHeight="true" outlineLevel="0" collapsed="false">
      <c r="B84" s="57"/>
      <c r="C84" s="17" t="s">
        <v>12</v>
      </c>
      <c r="D84" s="58"/>
      <c r="E84" s="58"/>
      <c r="F84" s="58"/>
      <c r="G84" s="58"/>
      <c r="H84" s="58"/>
      <c r="I84" s="58"/>
      <c r="J84" s="58"/>
      <c r="K84" s="58"/>
      <c r="L84" s="58" t="str">
        <f aca="false">K5</f>
        <v>2025/1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="60" customFormat="true" ht="36.95" hidden="false" customHeight="true" outlineLevel="0" collapsed="false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64" t="str">
        <f aca="false">K6</f>
        <v>VŠE  ROZVODY 1.PP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3"/>
      <c r="AQ85" s="63"/>
      <c r="AR85" s="65"/>
    </row>
    <row r="86" s="31" customFormat="true" ht="6.95" hidden="false" customHeight="true" outlineLevel="0" collapsed="false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30"/>
      <c r="BE86" s="24"/>
    </row>
    <row r="87" s="31" customFormat="true" ht="12" hidden="false" customHeight="true" outlineLevel="0" collapsed="false">
      <c r="A87" s="24"/>
      <c r="B87" s="25"/>
      <c r="C87" s="17" t="s">
        <v>19</v>
      </c>
      <c r="D87" s="26"/>
      <c r="E87" s="26"/>
      <c r="F87" s="26"/>
      <c r="G87" s="26"/>
      <c r="H87" s="26"/>
      <c r="I87" s="26"/>
      <c r="J87" s="26"/>
      <c r="K87" s="26"/>
      <c r="L87" s="66" t="str">
        <f aca="false">IF(K8="","",K8)</f>
        <v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17" t="s">
        <v>21</v>
      </c>
      <c r="AJ87" s="26"/>
      <c r="AK87" s="26"/>
      <c r="AL87" s="26"/>
      <c r="AM87" s="67" t="str">
        <f aca="false">IF(AN8= "","",AN8)</f>
        <v>27. 1. 2025</v>
      </c>
      <c r="AN87" s="67"/>
      <c r="AO87" s="26"/>
      <c r="AP87" s="26"/>
      <c r="AQ87" s="26"/>
      <c r="AR87" s="30"/>
      <c r="BE87" s="24"/>
    </row>
    <row r="88" s="31" customFormat="true" ht="6.95" hidden="false" customHeight="true" outlineLevel="0" collapsed="false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30"/>
      <c r="BE88" s="24"/>
    </row>
    <row r="89" s="31" customFormat="true" ht="15.15" hidden="false" customHeight="true" outlineLevel="0" collapsed="false">
      <c r="A89" s="24"/>
      <c r="B89" s="25"/>
      <c r="C89" s="17" t="s">
        <v>23</v>
      </c>
      <c r="D89" s="26"/>
      <c r="E89" s="26"/>
      <c r="F89" s="26"/>
      <c r="G89" s="26"/>
      <c r="H89" s="26"/>
      <c r="I89" s="26"/>
      <c r="J89" s="26"/>
      <c r="K89" s="26"/>
      <c r="L89" s="58" t="str">
        <f aca="false">IF(E11= "","",E11)</f>
        <v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17" t="s">
        <v>28</v>
      </c>
      <c r="AJ89" s="26"/>
      <c r="AK89" s="26"/>
      <c r="AL89" s="26"/>
      <c r="AM89" s="68" t="str">
        <f aca="false">IF(E17="","",E17)</f>
        <v> </v>
      </c>
      <c r="AN89" s="68"/>
      <c r="AO89" s="68"/>
      <c r="AP89" s="68"/>
      <c r="AQ89" s="26"/>
      <c r="AR89" s="30"/>
      <c r="AS89" s="69" t="s">
        <v>52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24"/>
    </row>
    <row r="90" s="31" customFormat="true" ht="15.15" hidden="false" customHeight="true" outlineLevel="0" collapsed="false">
      <c r="A90" s="24"/>
      <c r="B90" s="25"/>
      <c r="C90" s="17" t="s">
        <v>26</v>
      </c>
      <c r="D90" s="26"/>
      <c r="E90" s="26"/>
      <c r="F90" s="26"/>
      <c r="G90" s="26"/>
      <c r="H90" s="26"/>
      <c r="I90" s="26"/>
      <c r="J90" s="26"/>
      <c r="K90" s="26"/>
      <c r="L90" s="58" t="str">
        <f aca="false"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17" t="s">
        <v>30</v>
      </c>
      <c r="AJ90" s="26"/>
      <c r="AK90" s="26"/>
      <c r="AL90" s="26"/>
      <c r="AM90" s="68" t="str">
        <f aca="false">IF(E20="","",E20)</f>
        <v> </v>
      </c>
      <c r="AN90" s="68"/>
      <c r="AO90" s="68"/>
      <c r="AP90" s="68"/>
      <c r="AQ90" s="26"/>
      <c r="AR90" s="30"/>
      <c r="AS90" s="69"/>
      <c r="AT90" s="69"/>
      <c r="AU90" s="72"/>
      <c r="AV90" s="72"/>
      <c r="AW90" s="72"/>
      <c r="AX90" s="72"/>
      <c r="AY90" s="72"/>
      <c r="AZ90" s="72"/>
      <c r="BA90" s="72"/>
      <c r="BB90" s="72"/>
      <c r="BC90" s="72"/>
      <c r="BD90" s="73"/>
      <c r="BE90" s="24"/>
    </row>
    <row r="91" s="31" customFormat="true" ht="10.8" hidden="false" customHeight="true" outlineLevel="0" collapsed="false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30"/>
      <c r="AS91" s="69"/>
      <c r="AT91" s="69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24"/>
    </row>
    <row r="92" s="31" customFormat="true" ht="29.3" hidden="false" customHeight="true" outlineLevel="0" collapsed="false">
      <c r="A92" s="24"/>
      <c r="B92" s="25"/>
      <c r="C92" s="76" t="s">
        <v>53</v>
      </c>
      <c r="D92" s="76"/>
      <c r="E92" s="76"/>
      <c r="F92" s="76"/>
      <c r="G92" s="76"/>
      <c r="H92" s="77"/>
      <c r="I92" s="78" t="s">
        <v>54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9" t="s">
        <v>55</v>
      </c>
      <c r="AH92" s="79"/>
      <c r="AI92" s="79"/>
      <c r="AJ92" s="79"/>
      <c r="AK92" s="79"/>
      <c r="AL92" s="79"/>
      <c r="AM92" s="79"/>
      <c r="AN92" s="80" t="s">
        <v>56</v>
      </c>
      <c r="AO92" s="80"/>
      <c r="AP92" s="80"/>
      <c r="AQ92" s="81" t="s">
        <v>57</v>
      </c>
      <c r="AR92" s="30"/>
      <c r="AS92" s="82" t="s">
        <v>58</v>
      </c>
      <c r="AT92" s="83" t="s">
        <v>59</v>
      </c>
      <c r="AU92" s="83" t="s">
        <v>60</v>
      </c>
      <c r="AV92" s="83" t="s">
        <v>61</v>
      </c>
      <c r="AW92" s="83" t="s">
        <v>62</v>
      </c>
      <c r="AX92" s="83" t="s">
        <v>63</v>
      </c>
      <c r="AY92" s="83" t="s">
        <v>64</v>
      </c>
      <c r="AZ92" s="83" t="s">
        <v>65</v>
      </c>
      <c r="BA92" s="83" t="s">
        <v>66</v>
      </c>
      <c r="BB92" s="83" t="s">
        <v>67</v>
      </c>
      <c r="BC92" s="83" t="s">
        <v>68</v>
      </c>
      <c r="BD92" s="84" t="s">
        <v>69</v>
      </c>
      <c r="BE92" s="24"/>
    </row>
    <row r="93" s="31" customFormat="true" ht="10.8" hidden="false" customHeight="true" outlineLevel="0" collapsed="false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30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24"/>
    </row>
    <row r="94" s="88" customFormat="true" ht="32.4" hidden="false" customHeight="true" outlineLevel="0" collapsed="false">
      <c r="B94" s="89"/>
      <c r="C94" s="90" t="s">
        <v>70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 t="n">
        <f aca="false">ROUND(AG95,2)</f>
        <v>0</v>
      </c>
      <c r="AH94" s="92"/>
      <c r="AI94" s="92"/>
      <c r="AJ94" s="92"/>
      <c r="AK94" s="92"/>
      <c r="AL94" s="92"/>
      <c r="AM94" s="92"/>
      <c r="AN94" s="93" t="n">
        <f aca="false">SUM(AG94,AT94)</f>
        <v>0</v>
      </c>
      <c r="AO94" s="93"/>
      <c r="AP94" s="93"/>
      <c r="AQ94" s="94"/>
      <c r="AR94" s="95"/>
      <c r="AS94" s="96" t="n">
        <f aca="false">ROUND(AS95,2)</f>
        <v>0</v>
      </c>
      <c r="AT94" s="97" t="n">
        <f aca="false">ROUND(SUM(AV94:AW94),2)</f>
        <v>0</v>
      </c>
      <c r="AU94" s="98" t="n">
        <f aca="false">ROUND(AU95,5)</f>
        <v>0</v>
      </c>
      <c r="AV94" s="97" t="n">
        <f aca="false">ROUND(AZ94*L29,2)</f>
        <v>0</v>
      </c>
      <c r="AW94" s="97" t="n">
        <f aca="false">ROUND(BA94*L30,2)</f>
        <v>0</v>
      </c>
      <c r="AX94" s="97" t="n">
        <f aca="false">ROUND(BB94*L29,2)</f>
        <v>0</v>
      </c>
      <c r="AY94" s="97" t="n">
        <f aca="false">ROUND(BC94*L30,2)</f>
        <v>0</v>
      </c>
      <c r="AZ94" s="97" t="n">
        <f aca="false">ROUND(AZ95,2)</f>
        <v>0</v>
      </c>
      <c r="BA94" s="97" t="n">
        <f aca="false">ROUND(BA95,2)</f>
        <v>0</v>
      </c>
      <c r="BB94" s="97" t="n">
        <f aca="false">ROUND(BB95,2)</f>
        <v>0</v>
      </c>
      <c r="BC94" s="97" t="n">
        <f aca="false">ROUND(BC95,2)</f>
        <v>0</v>
      </c>
      <c r="BD94" s="99" t="n">
        <f aca="false">ROUND(BD95,2)</f>
        <v>0</v>
      </c>
      <c r="BS94" s="100" t="s">
        <v>71</v>
      </c>
      <c r="BT94" s="100" t="s">
        <v>72</v>
      </c>
      <c r="BV94" s="100" t="s">
        <v>73</v>
      </c>
      <c r="BW94" s="100" t="s">
        <v>4</v>
      </c>
      <c r="BX94" s="100" t="s">
        <v>74</v>
      </c>
      <c r="CL94" s="100"/>
    </row>
    <row r="95" s="113" customFormat="true" ht="16.5" hidden="false" customHeight="true" outlineLevel="0" collapsed="false">
      <c r="A95" s="101" t="s">
        <v>75</v>
      </c>
      <c r="B95" s="102"/>
      <c r="C95" s="103"/>
      <c r="D95" s="104" t="s">
        <v>13</v>
      </c>
      <c r="E95" s="104"/>
      <c r="F95" s="104"/>
      <c r="G95" s="104"/>
      <c r="H95" s="104"/>
      <c r="I95" s="105"/>
      <c r="J95" s="104" t="s">
        <v>16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 t="n">
        <f aca="false">'2025-1 - VŠE  ROZVODY 1.PP'!J28</f>
        <v>0</v>
      </c>
      <c r="AH95" s="106"/>
      <c r="AI95" s="106"/>
      <c r="AJ95" s="106"/>
      <c r="AK95" s="106"/>
      <c r="AL95" s="106"/>
      <c r="AM95" s="106"/>
      <c r="AN95" s="106" t="n">
        <f aca="false">SUM(AG95,AT95)</f>
        <v>0</v>
      </c>
      <c r="AO95" s="106"/>
      <c r="AP95" s="106"/>
      <c r="AQ95" s="107" t="s">
        <v>76</v>
      </c>
      <c r="AR95" s="108"/>
      <c r="AS95" s="109" t="n">
        <v>0</v>
      </c>
      <c r="AT95" s="110" t="n">
        <f aca="false">ROUND(SUM(AV95:AW95),2)</f>
        <v>0</v>
      </c>
      <c r="AU95" s="111" t="n">
        <f aca="false">'2025-1 - VŠE  ROZVODY 1.PP'!P119</f>
        <v>0</v>
      </c>
      <c r="AV95" s="110" t="n">
        <f aca="false">'2025-1 - VŠE  ROZVODY 1.PP'!J31</f>
        <v>0</v>
      </c>
      <c r="AW95" s="110" t="n">
        <f aca="false">'2025-1 - VŠE  ROZVODY 1.PP'!J32</f>
        <v>0</v>
      </c>
      <c r="AX95" s="110" t="n">
        <f aca="false">'2025-1 - VŠE  ROZVODY 1.PP'!J33</f>
        <v>0</v>
      </c>
      <c r="AY95" s="110" t="n">
        <f aca="false">'2025-1 - VŠE  ROZVODY 1.PP'!J34</f>
        <v>0</v>
      </c>
      <c r="AZ95" s="110" t="n">
        <f aca="false">'2025-1 - VŠE  ROZVODY 1.PP'!F31</f>
        <v>0</v>
      </c>
      <c r="BA95" s="110" t="n">
        <f aca="false">'2025-1 - VŠE  ROZVODY 1.PP'!F32</f>
        <v>0</v>
      </c>
      <c r="BB95" s="110" t="n">
        <f aca="false">'2025-1 - VŠE  ROZVODY 1.PP'!F33</f>
        <v>0</v>
      </c>
      <c r="BC95" s="110" t="n">
        <f aca="false">'2025-1 - VŠE  ROZVODY 1.PP'!F34</f>
        <v>0</v>
      </c>
      <c r="BD95" s="112" t="n">
        <f aca="false">'2025-1 - VŠE  ROZVODY 1.PP'!F35</f>
        <v>0</v>
      </c>
      <c r="BT95" s="114" t="s">
        <v>77</v>
      </c>
      <c r="BU95" s="114" t="s">
        <v>78</v>
      </c>
      <c r="BV95" s="114" t="s">
        <v>73</v>
      </c>
      <c r="BW95" s="114" t="s">
        <v>4</v>
      </c>
      <c r="BX95" s="114" t="s">
        <v>74</v>
      </c>
      <c r="CL95" s="114"/>
    </row>
    <row r="96" s="31" customFormat="true" ht="30" hidden="false" customHeight="true" outlineLevel="0" collapsed="false">
      <c r="A96" s="24"/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30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="31" customFormat="true" ht="6.95" hidden="false" customHeight="true" outlineLevel="0" collapsed="false">
      <c r="A97" s="24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0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sheetProtection algorithmName="SHA-512" hashValue="nF5PmO98KOlFLDomkufk8Oflw/sezIjdFNszs4BfzGYmujVvBmQRUnUFEt3sOBqUiKEdMVg4GqBiifOM518vpA==" saltValue="lqM9CnRKA5Z0ZTTbF8vB5uzBMFxf4N62yoYMzVxCIg5L7nBrC4/rraEklX7PfJVArK1qt3vqCkeWcywEqBGwxA==" spinCount="100000" sheet="true" password="cc35" objects="true" scenarios="true" formatColumns="false" formatRows="fals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2025-1 - VŠE  ROZVODY 1.PP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61"/>
  <sheetViews>
    <sheetView showFormulas="false" showGridLines="false" showRowColHeaders="true" showZeros="true" rightToLeft="false" tabSelected="true" showOutlineSymbols="true" defaultGridColor="true" view="normal" topLeftCell="A39" colorId="64" zoomScale="100" zoomScaleNormal="100" zoomScalePageLayoutView="100" workbookViewId="0">
      <selection pane="topLeft" activeCell="W58" activeCellId="0" sqref="W5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0" min="10" style="0" width="22.34"/>
    <col collapsed="false" customWidth="true" hidden="true" outlineLevel="0" max="11" min="11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/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4</v>
      </c>
    </row>
    <row r="3" customFormat="false" ht="6.95" hidden="false" customHeight="true" outlineLevel="0" collapsed="false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6"/>
      <c r="AT3" s="3" t="s">
        <v>79</v>
      </c>
    </row>
    <row r="4" customFormat="false" ht="24.95" hidden="false" customHeight="true" outlineLevel="0" collapsed="false">
      <c r="B4" s="6"/>
      <c r="D4" s="117" t="s">
        <v>80</v>
      </c>
      <c r="L4" s="6"/>
      <c r="M4" s="118" t="s">
        <v>9</v>
      </c>
      <c r="AT4" s="3" t="s">
        <v>3</v>
      </c>
    </row>
    <row r="5" customFormat="false" ht="6.95" hidden="false" customHeight="true" outlineLevel="0" collapsed="false">
      <c r="B5" s="6"/>
      <c r="L5" s="6"/>
    </row>
    <row r="6" s="31" customFormat="true" ht="12" hidden="false" customHeight="true" outlineLevel="0" collapsed="false">
      <c r="A6" s="24"/>
      <c r="B6" s="30"/>
      <c r="C6" s="24"/>
      <c r="D6" s="119" t="s">
        <v>15</v>
      </c>
      <c r="E6" s="24"/>
      <c r="F6" s="24"/>
      <c r="G6" s="24"/>
      <c r="H6" s="24"/>
      <c r="I6" s="24"/>
      <c r="J6" s="24"/>
      <c r="K6" s="24"/>
      <c r="L6" s="49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</row>
    <row r="7" s="31" customFormat="true" ht="16.5" hidden="false" customHeight="true" outlineLevel="0" collapsed="false">
      <c r="A7" s="24"/>
      <c r="B7" s="30"/>
      <c r="C7" s="24"/>
      <c r="D7" s="24"/>
      <c r="E7" s="120" t="s">
        <v>16</v>
      </c>
      <c r="F7" s="120"/>
      <c r="G7" s="120"/>
      <c r="H7" s="120"/>
      <c r="I7" s="24"/>
      <c r="J7" s="24"/>
      <c r="K7" s="24"/>
      <c r="L7" s="49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</row>
    <row r="8" s="31" customFormat="true" ht="12.8" hidden="false" customHeight="false" outlineLevel="0" collapsed="false">
      <c r="A8" s="24"/>
      <c r="B8" s="30"/>
      <c r="C8" s="24"/>
      <c r="D8" s="24"/>
      <c r="E8" s="24"/>
      <c r="F8" s="24"/>
      <c r="G8" s="24"/>
      <c r="H8" s="24"/>
      <c r="I8" s="24"/>
      <c r="J8" s="24"/>
      <c r="K8" s="24"/>
      <c r="L8" s="49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="31" customFormat="true" ht="12" hidden="false" customHeight="true" outlineLevel="0" collapsed="false">
      <c r="A9" s="24"/>
      <c r="B9" s="30"/>
      <c r="C9" s="24"/>
      <c r="D9" s="119" t="s">
        <v>17</v>
      </c>
      <c r="E9" s="24"/>
      <c r="F9" s="121"/>
      <c r="G9" s="24"/>
      <c r="H9" s="24"/>
      <c r="I9" s="119" t="s">
        <v>18</v>
      </c>
      <c r="J9" s="121"/>
      <c r="K9" s="24"/>
      <c r="L9" s="49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="31" customFormat="true" ht="12" hidden="false" customHeight="true" outlineLevel="0" collapsed="false">
      <c r="A10" s="24"/>
      <c r="B10" s="30"/>
      <c r="C10" s="24"/>
      <c r="D10" s="119" t="s">
        <v>19</v>
      </c>
      <c r="E10" s="24"/>
      <c r="F10" s="121" t="s">
        <v>20</v>
      </c>
      <c r="G10" s="24"/>
      <c r="H10" s="24"/>
      <c r="I10" s="119" t="s">
        <v>21</v>
      </c>
      <c r="J10" s="122" t="str">
        <f aca="false">'Rekapitulace stavby'!AN8</f>
        <v>27. 1. 2025</v>
      </c>
      <c r="K10" s="24"/>
      <c r="L10" s="49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="31" customFormat="true" ht="10.8" hidden="false" customHeight="true" outlineLevel="0" collapsed="false">
      <c r="A11" s="24"/>
      <c r="B11" s="30"/>
      <c r="C11" s="24"/>
      <c r="D11" s="24"/>
      <c r="E11" s="24"/>
      <c r="F11" s="24"/>
      <c r="G11" s="24"/>
      <c r="H11" s="24"/>
      <c r="I11" s="24"/>
      <c r="J11" s="24"/>
      <c r="K11" s="24"/>
      <c r="L11" s="49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="31" customFormat="true" ht="12" hidden="false" customHeight="true" outlineLevel="0" collapsed="false">
      <c r="A12" s="24"/>
      <c r="B12" s="30"/>
      <c r="C12" s="24"/>
      <c r="D12" s="119" t="s">
        <v>23</v>
      </c>
      <c r="E12" s="24"/>
      <c r="F12" s="24"/>
      <c r="G12" s="24"/>
      <c r="H12" s="24"/>
      <c r="I12" s="119" t="s">
        <v>24</v>
      </c>
      <c r="J12" s="121" t="str">
        <f aca="false">IF('Rekapitulace stavby'!AN10="","",'Rekapitulace stavby'!AN10)</f>
        <v/>
      </c>
      <c r="K12" s="24"/>
      <c r="L12" s="49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="31" customFormat="true" ht="18" hidden="false" customHeight="true" outlineLevel="0" collapsed="false">
      <c r="A13" s="24"/>
      <c r="B13" s="30"/>
      <c r="C13" s="24"/>
      <c r="D13" s="24"/>
      <c r="E13" s="121" t="str">
        <f aca="false">IF('Rekapitulace stavby'!E11="","",'Rekapitulace stavby'!E11)</f>
        <v> </v>
      </c>
      <c r="F13" s="24"/>
      <c r="G13" s="24"/>
      <c r="H13" s="24"/>
      <c r="I13" s="119" t="s">
        <v>25</v>
      </c>
      <c r="J13" s="121" t="str">
        <f aca="false">IF('Rekapitulace stavby'!AN11="","",'Rekapitulace stavby'!AN11)</f>
        <v/>
      </c>
      <c r="K13" s="24"/>
      <c r="L13" s="49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="31" customFormat="true" ht="6.95" hidden="false" customHeight="true" outlineLevel="0" collapsed="false">
      <c r="A14" s="24"/>
      <c r="B14" s="30"/>
      <c r="C14" s="24"/>
      <c r="D14" s="24"/>
      <c r="E14" s="24"/>
      <c r="F14" s="24"/>
      <c r="G14" s="24"/>
      <c r="H14" s="24"/>
      <c r="I14" s="24"/>
      <c r="J14" s="24"/>
      <c r="K14" s="24"/>
      <c r="L14" s="49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="31" customFormat="true" ht="12" hidden="false" customHeight="true" outlineLevel="0" collapsed="false">
      <c r="A15" s="24"/>
      <c r="B15" s="30"/>
      <c r="C15" s="24"/>
      <c r="D15" s="119" t="s">
        <v>26</v>
      </c>
      <c r="E15" s="24"/>
      <c r="F15" s="24"/>
      <c r="G15" s="24"/>
      <c r="H15" s="24"/>
      <c r="I15" s="119" t="s">
        <v>24</v>
      </c>
      <c r="J15" s="19" t="str">
        <f aca="false">'Rekapitulace stavby'!AN13</f>
        <v>Vyplň údaj</v>
      </c>
      <c r="K15" s="24"/>
      <c r="L15" s="49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="31" customFormat="true" ht="18" hidden="false" customHeight="true" outlineLevel="0" collapsed="false">
      <c r="A16" s="24"/>
      <c r="B16" s="30"/>
      <c r="C16" s="24"/>
      <c r="D16" s="24"/>
      <c r="E16" s="123" t="str">
        <f aca="false">'Rekapitulace stavby'!E14</f>
        <v>Vyplň údaj</v>
      </c>
      <c r="F16" s="123"/>
      <c r="G16" s="123"/>
      <c r="H16" s="123"/>
      <c r="I16" s="119" t="s">
        <v>25</v>
      </c>
      <c r="J16" s="19" t="str">
        <f aca="false">'Rekapitulace stavby'!AN14</f>
        <v>Vyplň údaj</v>
      </c>
      <c r="K16" s="24"/>
      <c r="L16" s="49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="31" customFormat="true" ht="6.95" hidden="false" customHeight="true" outlineLevel="0" collapsed="false">
      <c r="A17" s="24"/>
      <c r="B17" s="30"/>
      <c r="C17" s="24"/>
      <c r="D17" s="24"/>
      <c r="E17" s="24"/>
      <c r="F17" s="24"/>
      <c r="G17" s="24"/>
      <c r="H17" s="24"/>
      <c r="I17" s="24"/>
      <c r="J17" s="24"/>
      <c r="K17" s="24"/>
      <c r="L17" s="49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="31" customFormat="true" ht="12" hidden="false" customHeight="true" outlineLevel="0" collapsed="false">
      <c r="A18" s="24"/>
      <c r="B18" s="30"/>
      <c r="C18" s="24"/>
      <c r="D18" s="119" t="s">
        <v>28</v>
      </c>
      <c r="E18" s="24"/>
      <c r="F18" s="24"/>
      <c r="G18" s="24"/>
      <c r="H18" s="24"/>
      <c r="I18" s="119" t="s">
        <v>24</v>
      </c>
      <c r="J18" s="121" t="str">
        <f aca="false">IF('Rekapitulace stavby'!AN16="","",'Rekapitulace stavby'!AN16)</f>
        <v/>
      </c>
      <c r="K18" s="24"/>
      <c r="L18" s="49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="31" customFormat="true" ht="18" hidden="false" customHeight="true" outlineLevel="0" collapsed="false">
      <c r="A19" s="24"/>
      <c r="B19" s="30"/>
      <c r="C19" s="24"/>
      <c r="D19" s="24"/>
      <c r="E19" s="121" t="str">
        <f aca="false">IF('Rekapitulace stavby'!E17="","",'Rekapitulace stavby'!E17)</f>
        <v> </v>
      </c>
      <c r="F19" s="24"/>
      <c r="G19" s="24"/>
      <c r="H19" s="24"/>
      <c r="I19" s="119" t="s">
        <v>25</v>
      </c>
      <c r="J19" s="121" t="str">
        <f aca="false">IF('Rekapitulace stavby'!AN17="","",'Rekapitulace stavby'!AN17)</f>
        <v/>
      </c>
      <c r="K19" s="24"/>
      <c r="L19" s="49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="31" customFormat="true" ht="6.95" hidden="false" customHeight="true" outlineLevel="0" collapsed="false">
      <c r="A20" s="24"/>
      <c r="B20" s="30"/>
      <c r="C20" s="24"/>
      <c r="D20" s="24"/>
      <c r="E20" s="24"/>
      <c r="F20" s="24"/>
      <c r="G20" s="24"/>
      <c r="H20" s="24"/>
      <c r="I20" s="24"/>
      <c r="J20" s="24"/>
      <c r="K20" s="24"/>
      <c r="L20" s="49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="31" customFormat="true" ht="12" hidden="false" customHeight="true" outlineLevel="0" collapsed="false">
      <c r="A21" s="24"/>
      <c r="B21" s="30"/>
      <c r="C21" s="24"/>
      <c r="D21" s="119" t="s">
        <v>30</v>
      </c>
      <c r="E21" s="24"/>
      <c r="F21" s="24"/>
      <c r="G21" s="24"/>
      <c r="H21" s="24"/>
      <c r="I21" s="119" t="s">
        <v>24</v>
      </c>
      <c r="J21" s="121" t="str">
        <f aca="false">IF('Rekapitulace stavby'!AN19="","",'Rekapitulace stavby'!AN19)</f>
        <v/>
      </c>
      <c r="K21" s="24"/>
      <c r="L21" s="49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="31" customFormat="true" ht="18" hidden="false" customHeight="true" outlineLevel="0" collapsed="false">
      <c r="A22" s="24"/>
      <c r="B22" s="30"/>
      <c r="C22" s="24"/>
      <c r="D22" s="24"/>
      <c r="E22" s="121" t="str">
        <f aca="false">IF('Rekapitulace stavby'!E20="","",'Rekapitulace stavby'!E20)</f>
        <v> </v>
      </c>
      <c r="F22" s="24"/>
      <c r="G22" s="24"/>
      <c r="H22" s="24"/>
      <c r="I22" s="119" t="s">
        <v>25</v>
      </c>
      <c r="J22" s="121" t="str">
        <f aca="false">IF('Rekapitulace stavby'!AN20="","",'Rekapitulace stavby'!AN20)</f>
        <v/>
      </c>
      <c r="K22" s="24"/>
      <c r="L22" s="49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="31" customFormat="true" ht="6.95" hidden="false" customHeight="true" outlineLevel="0" collapsed="false">
      <c r="A23" s="24"/>
      <c r="B23" s="30"/>
      <c r="C23" s="24"/>
      <c r="D23" s="24"/>
      <c r="E23" s="24"/>
      <c r="F23" s="24"/>
      <c r="G23" s="24"/>
      <c r="H23" s="24"/>
      <c r="I23" s="24"/>
      <c r="J23" s="24"/>
      <c r="K23" s="24"/>
      <c r="L23" s="49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="31" customFormat="true" ht="12" hidden="false" customHeight="true" outlineLevel="0" collapsed="false">
      <c r="A24" s="24"/>
      <c r="B24" s="30"/>
      <c r="C24" s="24"/>
      <c r="D24" s="119" t="s">
        <v>31</v>
      </c>
      <c r="E24" s="24"/>
      <c r="F24" s="24"/>
      <c r="G24" s="24"/>
      <c r="H24" s="24"/>
      <c r="I24" s="24"/>
      <c r="J24" s="24"/>
      <c r="K24" s="24"/>
      <c r="L24" s="49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="128" customFormat="true" ht="16.5" hidden="false" customHeight="true" outlineLevel="0" collapsed="false">
      <c r="A25" s="124"/>
      <c r="B25" s="125"/>
      <c r="C25" s="124"/>
      <c r="D25" s="124"/>
      <c r="E25" s="126"/>
      <c r="F25" s="126"/>
      <c r="G25" s="126"/>
      <c r="H25" s="126"/>
      <c r="I25" s="124"/>
      <c r="J25" s="124"/>
      <c r="K25" s="124"/>
      <c r="L25" s="127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</row>
    <row r="26" s="31" customFormat="true" ht="6.95" hidden="false" customHeight="true" outlineLevel="0" collapsed="false">
      <c r="A26" s="24"/>
      <c r="B26" s="30"/>
      <c r="C26" s="24"/>
      <c r="D26" s="24"/>
      <c r="E26" s="24"/>
      <c r="F26" s="24"/>
      <c r="G26" s="24"/>
      <c r="H26" s="24"/>
      <c r="I26" s="24"/>
      <c r="J26" s="24"/>
      <c r="K26" s="24"/>
      <c r="L26" s="49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="31" customFormat="true" ht="6.95" hidden="false" customHeight="true" outlineLevel="0" collapsed="false">
      <c r="A27" s="24"/>
      <c r="B27" s="30"/>
      <c r="C27" s="24"/>
      <c r="D27" s="129"/>
      <c r="E27" s="129"/>
      <c r="F27" s="129"/>
      <c r="G27" s="129"/>
      <c r="H27" s="129"/>
      <c r="I27" s="129"/>
      <c r="J27" s="129"/>
      <c r="K27" s="129"/>
      <c r="L27" s="49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="31" customFormat="true" ht="25.45" hidden="false" customHeight="true" outlineLevel="0" collapsed="false">
      <c r="A28" s="24"/>
      <c r="B28" s="30"/>
      <c r="C28" s="24"/>
      <c r="D28" s="130" t="s">
        <v>32</v>
      </c>
      <c r="E28" s="24"/>
      <c r="F28" s="24"/>
      <c r="G28" s="24"/>
      <c r="H28" s="24"/>
      <c r="I28" s="24"/>
      <c r="J28" s="131" t="n">
        <f aca="false">ROUND(J119, 2)</f>
        <v>0</v>
      </c>
      <c r="K28" s="24"/>
      <c r="L28" s="49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="31" customFormat="true" ht="6.95" hidden="false" customHeight="true" outlineLevel="0" collapsed="false">
      <c r="A29" s="24"/>
      <c r="B29" s="30"/>
      <c r="C29" s="24"/>
      <c r="D29" s="129"/>
      <c r="E29" s="129"/>
      <c r="F29" s="129"/>
      <c r="G29" s="129"/>
      <c r="H29" s="129"/>
      <c r="I29" s="129"/>
      <c r="J29" s="129"/>
      <c r="K29" s="129"/>
      <c r="L29" s="49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="31" customFormat="true" ht="14.4" hidden="false" customHeight="true" outlineLevel="0" collapsed="false">
      <c r="A30" s="24"/>
      <c r="B30" s="30"/>
      <c r="C30" s="24"/>
      <c r="D30" s="24"/>
      <c r="E30" s="24"/>
      <c r="F30" s="132" t="s">
        <v>34</v>
      </c>
      <c r="G30" s="24"/>
      <c r="H30" s="24"/>
      <c r="I30" s="132" t="s">
        <v>33</v>
      </c>
      <c r="J30" s="132" t="s">
        <v>35</v>
      </c>
      <c r="K30" s="24"/>
      <c r="L30" s="49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="31" customFormat="true" ht="14.4" hidden="false" customHeight="true" outlineLevel="0" collapsed="false">
      <c r="A31" s="24"/>
      <c r="B31" s="30"/>
      <c r="C31" s="24"/>
      <c r="D31" s="133" t="s">
        <v>36</v>
      </c>
      <c r="E31" s="119" t="s">
        <v>37</v>
      </c>
      <c r="F31" s="134" t="n">
        <f aca="false">ROUND((SUM(BE119:BE260)),  2)</f>
        <v>0</v>
      </c>
      <c r="G31" s="24"/>
      <c r="H31" s="24"/>
      <c r="I31" s="135" t="n">
        <v>0.21</v>
      </c>
      <c r="J31" s="134" t="n">
        <f aca="false">ROUND(((SUM(BE119:BE260))*I31),  2)</f>
        <v>0</v>
      </c>
      <c r="K31" s="24"/>
      <c r="L31" s="49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="31" customFormat="true" ht="14.4" hidden="false" customHeight="true" outlineLevel="0" collapsed="false">
      <c r="A32" s="24"/>
      <c r="B32" s="30"/>
      <c r="C32" s="24"/>
      <c r="D32" s="24"/>
      <c r="E32" s="119" t="s">
        <v>38</v>
      </c>
      <c r="F32" s="134" t="n">
        <f aca="false">ROUND((SUM(BF119:BF260)),  2)</f>
        <v>0</v>
      </c>
      <c r="G32" s="24"/>
      <c r="H32" s="24"/>
      <c r="I32" s="135" t="n">
        <v>0.15</v>
      </c>
      <c r="J32" s="134" t="n">
        <f aca="false">ROUND(((SUM(BF119:BF260))*I32),  2)</f>
        <v>0</v>
      </c>
      <c r="K32" s="24"/>
      <c r="L32" s="49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="31" customFormat="true" ht="14.4" hidden="true" customHeight="true" outlineLevel="0" collapsed="false">
      <c r="A33" s="24"/>
      <c r="B33" s="30"/>
      <c r="C33" s="24"/>
      <c r="D33" s="24"/>
      <c r="E33" s="119" t="s">
        <v>39</v>
      </c>
      <c r="F33" s="134" t="n">
        <f aca="false">ROUND((SUM(BG119:BG260)),  2)</f>
        <v>0</v>
      </c>
      <c r="G33" s="24"/>
      <c r="H33" s="24"/>
      <c r="I33" s="135" t="n">
        <v>0.21</v>
      </c>
      <c r="J33" s="134" t="n">
        <f aca="false">0</f>
        <v>0</v>
      </c>
      <c r="K33" s="24"/>
      <c r="L33" s="49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="31" customFormat="true" ht="14.4" hidden="true" customHeight="true" outlineLevel="0" collapsed="false">
      <c r="A34" s="24"/>
      <c r="B34" s="30"/>
      <c r="C34" s="24"/>
      <c r="D34" s="24"/>
      <c r="E34" s="119" t="s">
        <v>40</v>
      </c>
      <c r="F34" s="134" t="n">
        <f aca="false">ROUND((SUM(BH119:BH260)),  2)</f>
        <v>0</v>
      </c>
      <c r="G34" s="24"/>
      <c r="H34" s="24"/>
      <c r="I34" s="135" t="n">
        <v>0.15</v>
      </c>
      <c r="J34" s="134" t="n">
        <f aca="false">0</f>
        <v>0</v>
      </c>
      <c r="K34" s="24"/>
      <c r="L34" s="49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="31" customFormat="true" ht="14.4" hidden="true" customHeight="true" outlineLevel="0" collapsed="false">
      <c r="A35" s="24"/>
      <c r="B35" s="30"/>
      <c r="C35" s="24"/>
      <c r="D35" s="24"/>
      <c r="E35" s="119" t="s">
        <v>41</v>
      </c>
      <c r="F35" s="134" t="n">
        <f aca="false">ROUND((SUM(BI119:BI260)),  2)</f>
        <v>0</v>
      </c>
      <c r="G35" s="24"/>
      <c r="H35" s="24"/>
      <c r="I35" s="135" t="n">
        <v>0</v>
      </c>
      <c r="J35" s="134" t="n">
        <f aca="false">0</f>
        <v>0</v>
      </c>
      <c r="K35" s="24"/>
      <c r="L35" s="49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="31" customFormat="true" ht="6.95" hidden="false" customHeight="true" outlineLevel="0" collapsed="false">
      <c r="A36" s="24"/>
      <c r="B36" s="30"/>
      <c r="C36" s="24"/>
      <c r="D36" s="24"/>
      <c r="E36" s="24"/>
      <c r="F36" s="24"/>
      <c r="G36" s="24"/>
      <c r="H36" s="24"/>
      <c r="I36" s="24"/>
      <c r="J36" s="24"/>
      <c r="K36" s="24"/>
      <c r="L36" s="49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="31" customFormat="true" ht="25.45" hidden="false" customHeight="true" outlineLevel="0" collapsed="false">
      <c r="A37" s="24"/>
      <c r="B37" s="30"/>
      <c r="C37" s="136"/>
      <c r="D37" s="137" t="s">
        <v>42</v>
      </c>
      <c r="E37" s="138"/>
      <c r="F37" s="138"/>
      <c r="G37" s="139" t="s">
        <v>43</v>
      </c>
      <c r="H37" s="140" t="s">
        <v>44</v>
      </c>
      <c r="I37" s="138"/>
      <c r="J37" s="141" t="n">
        <f aca="false">SUM(J28:J35)</f>
        <v>0</v>
      </c>
      <c r="K37" s="142"/>
      <c r="L37" s="49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="31" customFormat="true" ht="14.4" hidden="false" customHeight="true" outlineLevel="0" collapsed="false">
      <c r="A38" s="24"/>
      <c r="B38" s="30"/>
      <c r="C38" s="24"/>
      <c r="D38" s="24"/>
      <c r="E38" s="24"/>
      <c r="F38" s="24"/>
      <c r="G38" s="24"/>
      <c r="H38" s="24"/>
      <c r="I38" s="24"/>
      <c r="J38" s="24"/>
      <c r="K38" s="24"/>
      <c r="L38" s="49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31" customFormat="true" ht="14.4" hidden="false" customHeight="true" outlineLevel="0" collapsed="false">
      <c r="B50" s="49"/>
      <c r="D50" s="143" t="s">
        <v>45</v>
      </c>
      <c r="E50" s="144"/>
      <c r="F50" s="144"/>
      <c r="G50" s="143" t="s">
        <v>46</v>
      </c>
      <c r="H50" s="144"/>
      <c r="I50" s="144"/>
      <c r="J50" s="144"/>
      <c r="K50" s="144"/>
      <c r="L50" s="4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31" customFormat="true" ht="12.8" hidden="false" customHeight="false" outlineLevel="0" collapsed="false">
      <c r="A61" s="24"/>
      <c r="B61" s="30"/>
      <c r="C61" s="24"/>
      <c r="D61" s="145" t="s">
        <v>47</v>
      </c>
      <c r="E61" s="146"/>
      <c r="F61" s="147" t="s">
        <v>48</v>
      </c>
      <c r="G61" s="145" t="s">
        <v>47</v>
      </c>
      <c r="H61" s="146"/>
      <c r="I61" s="146"/>
      <c r="J61" s="148" t="s">
        <v>48</v>
      </c>
      <c r="K61" s="146"/>
      <c r="L61" s="49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31" customFormat="true" ht="12.8" hidden="false" customHeight="false" outlineLevel="0" collapsed="false">
      <c r="A65" s="24"/>
      <c r="B65" s="30"/>
      <c r="C65" s="24"/>
      <c r="D65" s="143" t="s">
        <v>49</v>
      </c>
      <c r="E65" s="149"/>
      <c r="F65" s="149"/>
      <c r="G65" s="143" t="s">
        <v>50</v>
      </c>
      <c r="H65" s="149"/>
      <c r="I65" s="149"/>
      <c r="J65" s="149"/>
      <c r="K65" s="149"/>
      <c r="L65" s="49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31" customFormat="true" ht="12.8" hidden="false" customHeight="false" outlineLevel="0" collapsed="false">
      <c r="A76" s="24"/>
      <c r="B76" s="30"/>
      <c r="C76" s="24"/>
      <c r="D76" s="145" t="s">
        <v>47</v>
      </c>
      <c r="E76" s="146"/>
      <c r="F76" s="147" t="s">
        <v>48</v>
      </c>
      <c r="G76" s="145" t="s">
        <v>47</v>
      </c>
      <c r="H76" s="146"/>
      <c r="I76" s="146"/>
      <c r="J76" s="148" t="s">
        <v>48</v>
      </c>
      <c r="K76" s="146"/>
      <c r="L76" s="49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="31" customFormat="true" ht="14.4" hidden="false" customHeight="true" outlineLevel="0" collapsed="false">
      <c r="A77" s="24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49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="31" customFormat="true" ht="6.95" hidden="false" customHeight="true" outlineLevel="0" collapsed="false">
      <c r="A81" s="24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49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="31" customFormat="true" ht="24.95" hidden="false" customHeight="true" outlineLevel="0" collapsed="false">
      <c r="A82" s="24"/>
      <c r="B82" s="25"/>
      <c r="C82" s="9" t="s">
        <v>81</v>
      </c>
      <c r="D82" s="26"/>
      <c r="E82" s="26"/>
      <c r="F82" s="26"/>
      <c r="G82" s="26"/>
      <c r="H82" s="26"/>
      <c r="I82" s="26"/>
      <c r="J82" s="26"/>
      <c r="K82" s="26"/>
      <c r="L82" s="49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="31" customFormat="true" ht="6.95" hidden="false" customHeight="true" outlineLevel="0" collapsed="false">
      <c r="A83" s="24"/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49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="31" customFormat="true" ht="12" hidden="false" customHeight="true" outlineLevel="0" collapsed="false">
      <c r="A84" s="24"/>
      <c r="B84" s="25"/>
      <c r="C84" s="17" t="s">
        <v>15</v>
      </c>
      <c r="D84" s="26"/>
      <c r="E84" s="26"/>
      <c r="F84" s="26"/>
      <c r="G84" s="26"/>
      <c r="H84" s="26"/>
      <c r="I84" s="26"/>
      <c r="J84" s="26"/>
      <c r="K84" s="26"/>
      <c r="L84" s="49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="31" customFormat="true" ht="16.5" hidden="false" customHeight="true" outlineLevel="0" collapsed="false">
      <c r="A85" s="24"/>
      <c r="B85" s="25"/>
      <c r="C85" s="26"/>
      <c r="D85" s="26"/>
      <c r="E85" s="154" t="str">
        <f aca="false">E7</f>
        <v>VŠE  ROZVODY 1.PP</v>
      </c>
      <c r="F85" s="154"/>
      <c r="G85" s="154"/>
      <c r="H85" s="154"/>
      <c r="I85" s="26"/>
      <c r="J85" s="26"/>
      <c r="K85" s="26"/>
      <c r="L85" s="49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="31" customFormat="true" ht="6.95" hidden="false" customHeight="true" outlineLevel="0" collapsed="false">
      <c r="A86" s="24"/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49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="31" customFormat="true" ht="12" hidden="false" customHeight="true" outlineLevel="0" collapsed="false">
      <c r="A87" s="24"/>
      <c r="B87" s="25"/>
      <c r="C87" s="17" t="s">
        <v>19</v>
      </c>
      <c r="D87" s="26"/>
      <c r="E87" s="26"/>
      <c r="F87" s="18" t="str">
        <f aca="false">F10</f>
        <v> </v>
      </c>
      <c r="G87" s="26"/>
      <c r="H87" s="26"/>
      <c r="I87" s="17" t="s">
        <v>21</v>
      </c>
      <c r="J87" s="155" t="str">
        <f aca="false">IF(J10="","",J10)</f>
        <v>27. 1. 2025</v>
      </c>
      <c r="K87" s="26"/>
      <c r="L87" s="49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="31" customFormat="true" ht="6.95" hidden="false" customHeight="true" outlineLevel="0" collapsed="false">
      <c r="A88" s="24"/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49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="31" customFormat="true" ht="15.15" hidden="false" customHeight="true" outlineLevel="0" collapsed="false">
      <c r="A89" s="24"/>
      <c r="B89" s="25"/>
      <c r="C89" s="17" t="s">
        <v>23</v>
      </c>
      <c r="D89" s="26"/>
      <c r="E89" s="26"/>
      <c r="F89" s="18" t="str">
        <f aca="false">E13</f>
        <v> </v>
      </c>
      <c r="G89" s="26"/>
      <c r="H89" s="26"/>
      <c r="I89" s="17" t="s">
        <v>28</v>
      </c>
      <c r="J89" s="156" t="str">
        <f aca="false">E19</f>
        <v> </v>
      </c>
      <c r="K89" s="26"/>
      <c r="L89" s="49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="31" customFormat="true" ht="15.15" hidden="false" customHeight="true" outlineLevel="0" collapsed="false">
      <c r="A90" s="24"/>
      <c r="B90" s="25"/>
      <c r="C90" s="17" t="s">
        <v>26</v>
      </c>
      <c r="D90" s="26"/>
      <c r="E90" s="26"/>
      <c r="F90" s="18" t="str">
        <f aca="false">IF(E16="","",E16)</f>
        <v>Vyplň údaj</v>
      </c>
      <c r="G90" s="26"/>
      <c r="H90" s="26"/>
      <c r="I90" s="17" t="s">
        <v>30</v>
      </c>
      <c r="J90" s="156" t="str">
        <f aca="false">E22</f>
        <v> </v>
      </c>
      <c r="K90" s="26"/>
      <c r="L90" s="49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="31" customFormat="true" ht="10.3" hidden="false" customHeight="true" outlineLevel="0" collapsed="false">
      <c r="A91" s="24"/>
      <c r="B91" s="25"/>
      <c r="C91" s="26"/>
      <c r="D91" s="26"/>
      <c r="E91" s="26"/>
      <c r="F91" s="26"/>
      <c r="G91" s="26"/>
      <c r="H91" s="26"/>
      <c r="I91" s="26"/>
      <c r="J91" s="26"/>
      <c r="K91" s="26"/>
      <c r="L91" s="49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="31" customFormat="true" ht="29.3" hidden="false" customHeight="true" outlineLevel="0" collapsed="false">
      <c r="A92" s="24"/>
      <c r="B92" s="25"/>
      <c r="C92" s="157" t="s">
        <v>82</v>
      </c>
      <c r="D92" s="158"/>
      <c r="E92" s="158"/>
      <c r="F92" s="158"/>
      <c r="G92" s="158"/>
      <c r="H92" s="158"/>
      <c r="I92" s="158"/>
      <c r="J92" s="159" t="s">
        <v>83</v>
      </c>
      <c r="K92" s="158"/>
      <c r="L92" s="49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="31" customFormat="true" ht="10.3" hidden="false" customHeight="true" outlineLevel="0" collapsed="false">
      <c r="A93" s="24"/>
      <c r="B93" s="25"/>
      <c r="C93" s="26"/>
      <c r="D93" s="26"/>
      <c r="E93" s="26"/>
      <c r="F93" s="26"/>
      <c r="G93" s="26"/>
      <c r="H93" s="26"/>
      <c r="I93" s="26"/>
      <c r="J93" s="26"/>
      <c r="K93" s="26"/>
      <c r="L93" s="49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="31" customFormat="true" ht="22.8" hidden="false" customHeight="true" outlineLevel="0" collapsed="false">
      <c r="A94" s="24"/>
      <c r="B94" s="25"/>
      <c r="C94" s="160" t="s">
        <v>84</v>
      </c>
      <c r="D94" s="26"/>
      <c r="E94" s="26"/>
      <c r="F94" s="26"/>
      <c r="G94" s="26"/>
      <c r="H94" s="26"/>
      <c r="I94" s="26"/>
      <c r="J94" s="161" t="n">
        <f aca="false">J119</f>
        <v>0</v>
      </c>
      <c r="K94" s="26"/>
      <c r="L94" s="49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U94" s="3" t="s">
        <v>85</v>
      </c>
    </row>
    <row r="95" s="162" customFormat="true" ht="24.95" hidden="false" customHeight="true" outlineLevel="0" collapsed="false">
      <c r="B95" s="163"/>
      <c r="C95" s="164"/>
      <c r="D95" s="165" t="s">
        <v>86</v>
      </c>
      <c r="E95" s="166"/>
      <c r="F95" s="166"/>
      <c r="G95" s="166"/>
      <c r="H95" s="166"/>
      <c r="I95" s="166"/>
      <c r="J95" s="167" t="n">
        <f aca="false">J120</f>
        <v>0</v>
      </c>
      <c r="K95" s="164"/>
      <c r="L95" s="168"/>
    </row>
    <row r="96" s="169" customFormat="true" ht="19.9" hidden="false" customHeight="true" outlineLevel="0" collapsed="false">
      <c r="B96" s="170"/>
      <c r="C96" s="171"/>
      <c r="D96" s="172" t="s">
        <v>87</v>
      </c>
      <c r="E96" s="173"/>
      <c r="F96" s="173"/>
      <c r="G96" s="173"/>
      <c r="H96" s="173"/>
      <c r="I96" s="173"/>
      <c r="J96" s="174" t="n">
        <f aca="false">J121</f>
        <v>0</v>
      </c>
      <c r="K96" s="171"/>
      <c r="L96" s="175"/>
    </row>
    <row r="97" s="169" customFormat="true" ht="19.9" hidden="false" customHeight="true" outlineLevel="0" collapsed="false">
      <c r="B97" s="170"/>
      <c r="C97" s="171"/>
      <c r="D97" s="172" t="s">
        <v>88</v>
      </c>
      <c r="E97" s="173"/>
      <c r="F97" s="173"/>
      <c r="G97" s="173"/>
      <c r="H97" s="173"/>
      <c r="I97" s="173"/>
      <c r="J97" s="174" t="n">
        <f aca="false">J128</f>
        <v>0</v>
      </c>
      <c r="K97" s="171"/>
      <c r="L97" s="175"/>
    </row>
    <row r="98" s="169" customFormat="true" ht="19.9" hidden="false" customHeight="true" outlineLevel="0" collapsed="false">
      <c r="B98" s="170"/>
      <c r="C98" s="171"/>
      <c r="D98" s="172" t="s">
        <v>89</v>
      </c>
      <c r="E98" s="173"/>
      <c r="F98" s="173"/>
      <c r="G98" s="173"/>
      <c r="H98" s="173"/>
      <c r="I98" s="173"/>
      <c r="J98" s="174" t="n">
        <f aca="false">J130</f>
        <v>0</v>
      </c>
      <c r="K98" s="171"/>
      <c r="L98" s="175"/>
    </row>
    <row r="99" s="169" customFormat="true" ht="19.9" hidden="false" customHeight="true" outlineLevel="0" collapsed="false">
      <c r="B99" s="170"/>
      <c r="C99" s="171"/>
      <c r="D99" s="172" t="s">
        <v>90</v>
      </c>
      <c r="E99" s="173"/>
      <c r="F99" s="173"/>
      <c r="G99" s="173"/>
      <c r="H99" s="173"/>
      <c r="I99" s="173"/>
      <c r="J99" s="174" t="n">
        <f aca="false">J182</f>
        <v>0</v>
      </c>
      <c r="K99" s="171"/>
      <c r="L99" s="175"/>
    </row>
    <row r="100" s="169" customFormat="true" ht="19.9" hidden="false" customHeight="true" outlineLevel="0" collapsed="false">
      <c r="B100" s="170"/>
      <c r="C100" s="171"/>
      <c r="D100" s="172" t="s">
        <v>91</v>
      </c>
      <c r="E100" s="173"/>
      <c r="F100" s="173"/>
      <c r="G100" s="173"/>
      <c r="H100" s="173"/>
      <c r="I100" s="173"/>
      <c r="J100" s="174" t="n">
        <f aca="false">J224</f>
        <v>0</v>
      </c>
      <c r="K100" s="171"/>
      <c r="L100" s="175"/>
    </row>
    <row r="101" s="169" customFormat="true" ht="19.9" hidden="false" customHeight="true" outlineLevel="0" collapsed="false">
      <c r="B101" s="170"/>
      <c r="C101" s="171"/>
      <c r="D101" s="172" t="s">
        <v>92</v>
      </c>
      <c r="E101" s="173"/>
      <c r="F101" s="173"/>
      <c r="G101" s="173"/>
      <c r="H101" s="173"/>
      <c r="I101" s="173"/>
      <c r="J101" s="174" t="n">
        <f aca="false">J242</f>
        <v>0</v>
      </c>
      <c r="K101" s="171"/>
      <c r="L101" s="175"/>
    </row>
    <row r="102" s="31" customFormat="true" ht="21.85" hidden="false" customHeight="true" outlineLevel="0" collapsed="false">
      <c r="A102" s="24"/>
      <c r="B102" s="25"/>
      <c r="C102" s="26"/>
      <c r="D102" s="26"/>
      <c r="E102" s="26"/>
      <c r="F102" s="26"/>
      <c r="G102" s="26"/>
      <c r="H102" s="26"/>
      <c r="I102" s="26"/>
      <c r="J102" s="26"/>
      <c r="K102" s="26"/>
      <c r="L102" s="49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3" s="31" customFormat="true" ht="6.95" hidden="false" customHeight="true" outlineLevel="0" collapsed="false">
      <c r="A103" s="24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9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7" s="31" customFormat="true" ht="6.95" hidden="false" customHeight="true" outlineLevel="0" collapsed="false">
      <c r="A107" s="2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9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="31" customFormat="true" ht="24.95" hidden="false" customHeight="true" outlineLevel="0" collapsed="false">
      <c r="A108" s="24"/>
      <c r="B108" s="25"/>
      <c r="C108" s="9" t="s">
        <v>93</v>
      </c>
      <c r="D108" s="26"/>
      <c r="E108" s="26"/>
      <c r="F108" s="26"/>
      <c r="G108" s="26"/>
      <c r="H108" s="26"/>
      <c r="I108" s="26"/>
      <c r="J108" s="26"/>
      <c r="K108" s="26"/>
      <c r="L108" s="49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="31" customFormat="true" ht="6.95" hidden="false" customHeight="true" outlineLevel="0" collapsed="false">
      <c r="A109" s="24"/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49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="31" customFormat="true" ht="12" hidden="false" customHeight="true" outlineLevel="0" collapsed="false">
      <c r="A110" s="24"/>
      <c r="B110" s="25"/>
      <c r="C110" s="17" t="s">
        <v>15</v>
      </c>
      <c r="D110" s="26"/>
      <c r="E110" s="26"/>
      <c r="F110" s="26"/>
      <c r="G110" s="26"/>
      <c r="H110" s="26"/>
      <c r="I110" s="26"/>
      <c r="J110" s="26"/>
      <c r="K110" s="26"/>
      <c r="L110" s="49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="31" customFormat="true" ht="16.5" hidden="false" customHeight="true" outlineLevel="0" collapsed="false">
      <c r="A111" s="24"/>
      <c r="B111" s="25"/>
      <c r="C111" s="26"/>
      <c r="D111" s="26"/>
      <c r="E111" s="154" t="str">
        <f aca="false">E7</f>
        <v>VŠE  ROZVODY 1.PP</v>
      </c>
      <c r="F111" s="154"/>
      <c r="G111" s="154"/>
      <c r="H111" s="154"/>
      <c r="I111" s="26"/>
      <c r="J111" s="26"/>
      <c r="K111" s="26"/>
      <c r="L111" s="49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="31" customFormat="true" ht="6.95" hidden="false" customHeight="true" outlineLevel="0" collapsed="false">
      <c r="A112" s="24"/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49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="31" customFormat="true" ht="12" hidden="false" customHeight="true" outlineLevel="0" collapsed="false">
      <c r="A113" s="24"/>
      <c r="B113" s="25"/>
      <c r="C113" s="17" t="s">
        <v>19</v>
      </c>
      <c r="D113" s="26"/>
      <c r="E113" s="26"/>
      <c r="F113" s="18" t="str">
        <f aca="false">F10</f>
        <v> </v>
      </c>
      <c r="G113" s="26"/>
      <c r="H113" s="26"/>
      <c r="I113" s="17" t="s">
        <v>21</v>
      </c>
      <c r="J113" s="155" t="str">
        <f aca="false">IF(J10="","",J10)</f>
        <v>27. 1. 2025</v>
      </c>
      <c r="K113" s="26"/>
      <c r="L113" s="49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="31" customFormat="true" ht="6.95" hidden="false" customHeight="true" outlineLevel="0" collapsed="false">
      <c r="A114" s="24"/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49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="31" customFormat="true" ht="15.15" hidden="false" customHeight="true" outlineLevel="0" collapsed="false">
      <c r="A115" s="24"/>
      <c r="B115" s="25"/>
      <c r="C115" s="17" t="s">
        <v>23</v>
      </c>
      <c r="D115" s="26"/>
      <c r="E115" s="26"/>
      <c r="F115" s="18" t="str">
        <f aca="false">E13</f>
        <v> </v>
      </c>
      <c r="G115" s="26"/>
      <c r="H115" s="26"/>
      <c r="I115" s="17" t="s">
        <v>28</v>
      </c>
      <c r="J115" s="156" t="str">
        <f aca="false">E19</f>
        <v> </v>
      </c>
      <c r="K115" s="26"/>
      <c r="L115" s="49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="31" customFormat="true" ht="15.15" hidden="false" customHeight="true" outlineLevel="0" collapsed="false">
      <c r="A116" s="24"/>
      <c r="B116" s="25"/>
      <c r="C116" s="17" t="s">
        <v>26</v>
      </c>
      <c r="D116" s="26"/>
      <c r="E116" s="26"/>
      <c r="F116" s="18" t="str">
        <f aca="false">IF(E16="","",E16)</f>
        <v>Vyplň údaj</v>
      </c>
      <c r="G116" s="26"/>
      <c r="H116" s="26"/>
      <c r="I116" s="17" t="s">
        <v>30</v>
      </c>
      <c r="J116" s="156" t="str">
        <f aca="false">E22</f>
        <v> </v>
      </c>
      <c r="K116" s="26"/>
      <c r="L116" s="49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="31" customFormat="true" ht="10.3" hidden="false" customHeight="true" outlineLevel="0" collapsed="false">
      <c r="A117" s="24"/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49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="183" customFormat="true" ht="29.3" hidden="false" customHeight="true" outlineLevel="0" collapsed="false">
      <c r="A118" s="176"/>
      <c r="B118" s="177"/>
      <c r="C118" s="178" t="s">
        <v>94</v>
      </c>
      <c r="D118" s="179" t="s">
        <v>57</v>
      </c>
      <c r="E118" s="179" t="s">
        <v>53</v>
      </c>
      <c r="F118" s="179" t="s">
        <v>54</v>
      </c>
      <c r="G118" s="179" t="s">
        <v>95</v>
      </c>
      <c r="H118" s="179" t="s">
        <v>96</v>
      </c>
      <c r="I118" s="179" t="s">
        <v>97</v>
      </c>
      <c r="J118" s="180" t="s">
        <v>83</v>
      </c>
      <c r="K118" s="181" t="s">
        <v>98</v>
      </c>
      <c r="L118" s="182"/>
      <c r="M118" s="82"/>
      <c r="N118" s="83" t="s">
        <v>36</v>
      </c>
      <c r="O118" s="83" t="s">
        <v>99</v>
      </c>
      <c r="P118" s="83" t="s">
        <v>100</v>
      </c>
      <c r="Q118" s="83" t="s">
        <v>101</v>
      </c>
      <c r="R118" s="83" t="s">
        <v>102</v>
      </c>
      <c r="S118" s="83" t="s">
        <v>103</v>
      </c>
      <c r="T118" s="84" t="s">
        <v>104</v>
      </c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</row>
    <row r="119" s="31" customFormat="true" ht="22.8" hidden="false" customHeight="true" outlineLevel="0" collapsed="false">
      <c r="A119" s="24"/>
      <c r="B119" s="25"/>
      <c r="C119" s="90" t="s">
        <v>105</v>
      </c>
      <c r="D119" s="26"/>
      <c r="E119" s="26"/>
      <c r="F119" s="26"/>
      <c r="G119" s="26"/>
      <c r="H119" s="26"/>
      <c r="I119" s="26"/>
      <c r="J119" s="184" t="n">
        <f aca="false">BK119</f>
        <v>0</v>
      </c>
      <c r="K119" s="26"/>
      <c r="L119" s="30"/>
      <c r="M119" s="85"/>
      <c r="N119" s="185"/>
      <c r="O119" s="86"/>
      <c r="P119" s="186" t="n">
        <f aca="false">P120</f>
        <v>0</v>
      </c>
      <c r="Q119" s="86"/>
      <c r="R119" s="186" t="n">
        <f aca="false">R120</f>
        <v>19.19958</v>
      </c>
      <c r="S119" s="86"/>
      <c r="T119" s="187" t="n">
        <f aca="false">T120</f>
        <v>14.95812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T119" s="3" t="s">
        <v>71</v>
      </c>
      <c r="AU119" s="3" t="s">
        <v>85</v>
      </c>
      <c r="BK119" s="188" t="n">
        <f aca="false">BK120</f>
        <v>0</v>
      </c>
    </row>
    <row r="120" s="189" customFormat="true" ht="25.9" hidden="false" customHeight="true" outlineLevel="0" collapsed="false">
      <c r="B120" s="190"/>
      <c r="C120" s="191"/>
      <c r="D120" s="192" t="s">
        <v>71</v>
      </c>
      <c r="E120" s="193" t="s">
        <v>106</v>
      </c>
      <c r="F120" s="193" t="s">
        <v>107</v>
      </c>
      <c r="G120" s="191"/>
      <c r="H120" s="191"/>
      <c r="I120" s="194"/>
      <c r="J120" s="195" t="n">
        <f aca="false">BK120</f>
        <v>0</v>
      </c>
      <c r="K120" s="191"/>
      <c r="L120" s="196"/>
      <c r="M120" s="197"/>
      <c r="N120" s="198"/>
      <c r="O120" s="198"/>
      <c r="P120" s="199" t="n">
        <f aca="false">P121+P128+P130+P182+P224+P242</f>
        <v>0</v>
      </c>
      <c r="Q120" s="198"/>
      <c r="R120" s="199" t="n">
        <f aca="false">R121+R128+R130+R182+R224+R242</f>
        <v>19.19958</v>
      </c>
      <c r="S120" s="198"/>
      <c r="T120" s="200" t="n">
        <f aca="false">T121+T128+T130+T182+T224+T242</f>
        <v>14.95812</v>
      </c>
      <c r="AR120" s="201" t="s">
        <v>79</v>
      </c>
      <c r="AT120" s="202" t="s">
        <v>71</v>
      </c>
      <c r="AU120" s="202" t="s">
        <v>72</v>
      </c>
      <c r="AY120" s="201" t="s">
        <v>108</v>
      </c>
      <c r="BK120" s="203" t="n">
        <f aca="false">BK121+BK128+BK130+BK182+BK224+BK242</f>
        <v>0</v>
      </c>
    </row>
    <row r="121" s="189" customFormat="true" ht="22.8" hidden="false" customHeight="true" outlineLevel="0" collapsed="false">
      <c r="B121" s="190"/>
      <c r="C121" s="191"/>
      <c r="D121" s="192" t="s">
        <v>71</v>
      </c>
      <c r="E121" s="204" t="s">
        <v>109</v>
      </c>
      <c r="F121" s="204" t="s">
        <v>110</v>
      </c>
      <c r="G121" s="191"/>
      <c r="H121" s="191"/>
      <c r="I121" s="194"/>
      <c r="J121" s="205" t="n">
        <f aca="false">BK121</f>
        <v>0</v>
      </c>
      <c r="K121" s="191"/>
      <c r="L121" s="196"/>
      <c r="M121" s="197"/>
      <c r="N121" s="198"/>
      <c r="O121" s="198"/>
      <c r="P121" s="199" t="n">
        <f aca="false">SUM(P122:P127)</f>
        <v>0</v>
      </c>
      <c r="Q121" s="198"/>
      <c r="R121" s="199" t="n">
        <f aca="false">SUM(R122:R127)</f>
        <v>0.16775</v>
      </c>
      <c r="S121" s="198"/>
      <c r="T121" s="200" t="n">
        <f aca="false">SUM(T122:T127)</f>
        <v>3.244</v>
      </c>
      <c r="AR121" s="201" t="s">
        <v>79</v>
      </c>
      <c r="AT121" s="202" t="s">
        <v>71</v>
      </c>
      <c r="AU121" s="202" t="s">
        <v>77</v>
      </c>
      <c r="AY121" s="201" t="s">
        <v>108</v>
      </c>
      <c r="BK121" s="203" t="n">
        <f aca="false">SUM(BK122:BK127)</f>
        <v>0</v>
      </c>
    </row>
    <row r="122" s="31" customFormat="true" ht="33" hidden="false" customHeight="true" outlineLevel="0" collapsed="false">
      <c r="A122" s="24"/>
      <c r="B122" s="25"/>
      <c r="C122" s="206" t="s">
        <v>111</v>
      </c>
      <c r="D122" s="206" t="s">
        <v>112</v>
      </c>
      <c r="E122" s="207" t="s">
        <v>113</v>
      </c>
      <c r="F122" s="208" t="s">
        <v>114</v>
      </c>
      <c r="G122" s="209" t="s">
        <v>115</v>
      </c>
      <c r="H122" s="210" t="n">
        <v>300</v>
      </c>
      <c r="I122" s="211"/>
      <c r="J122" s="212" t="n">
        <f aca="false">ROUND(I122*H122,2)</f>
        <v>0</v>
      </c>
      <c r="K122" s="213"/>
      <c r="L122" s="30"/>
      <c r="M122" s="214"/>
      <c r="N122" s="215" t="s">
        <v>37</v>
      </c>
      <c r="O122" s="74"/>
      <c r="P122" s="216" t="n">
        <f aca="false">O122*H122</f>
        <v>0</v>
      </c>
      <c r="Q122" s="216" t="n">
        <v>0</v>
      </c>
      <c r="R122" s="216" t="n">
        <f aca="false">Q122*H122</f>
        <v>0</v>
      </c>
      <c r="S122" s="216" t="n">
        <v>0.00542</v>
      </c>
      <c r="T122" s="217" t="n">
        <f aca="false">S122*H122</f>
        <v>1.626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R122" s="218" t="s">
        <v>116</v>
      </c>
      <c r="AT122" s="218" t="s">
        <v>112</v>
      </c>
      <c r="AU122" s="218" t="s">
        <v>79</v>
      </c>
      <c r="AY122" s="3" t="s">
        <v>108</v>
      </c>
      <c r="BE122" s="219" t="n">
        <f aca="false">IF(N122="základní",J122,0)</f>
        <v>0</v>
      </c>
      <c r="BF122" s="219" t="n">
        <f aca="false">IF(N122="snížená",J122,0)</f>
        <v>0</v>
      </c>
      <c r="BG122" s="219" t="n">
        <f aca="false">IF(N122="zákl. přenesená",J122,0)</f>
        <v>0</v>
      </c>
      <c r="BH122" s="219" t="n">
        <f aca="false">IF(N122="sníž. přenesená",J122,0)</f>
        <v>0</v>
      </c>
      <c r="BI122" s="219" t="n">
        <f aca="false">IF(N122="nulová",J122,0)</f>
        <v>0</v>
      </c>
      <c r="BJ122" s="3" t="s">
        <v>77</v>
      </c>
      <c r="BK122" s="219" t="n">
        <f aca="false">ROUND(I122*H122,2)</f>
        <v>0</v>
      </c>
      <c r="BL122" s="3" t="s">
        <v>116</v>
      </c>
      <c r="BM122" s="218" t="s">
        <v>117</v>
      </c>
    </row>
    <row r="123" s="31" customFormat="true" ht="33" hidden="false" customHeight="true" outlineLevel="0" collapsed="false">
      <c r="A123" s="24"/>
      <c r="B123" s="25"/>
      <c r="C123" s="206" t="s">
        <v>118</v>
      </c>
      <c r="D123" s="206" t="s">
        <v>112</v>
      </c>
      <c r="E123" s="207" t="s">
        <v>119</v>
      </c>
      <c r="F123" s="208" t="s">
        <v>120</v>
      </c>
      <c r="G123" s="209" t="s">
        <v>115</v>
      </c>
      <c r="H123" s="210" t="n">
        <v>100</v>
      </c>
      <c r="I123" s="211"/>
      <c r="J123" s="212" t="n">
        <f aca="false">ROUND(I123*H123,2)</f>
        <v>0</v>
      </c>
      <c r="K123" s="213"/>
      <c r="L123" s="30"/>
      <c r="M123" s="214"/>
      <c r="N123" s="215" t="s">
        <v>37</v>
      </c>
      <c r="O123" s="74"/>
      <c r="P123" s="216" t="n">
        <f aca="false">O123*H123</f>
        <v>0</v>
      </c>
      <c r="Q123" s="216" t="n">
        <v>0</v>
      </c>
      <c r="R123" s="216" t="n">
        <f aca="false">Q123*H123</f>
        <v>0</v>
      </c>
      <c r="S123" s="216" t="n">
        <v>0.00718</v>
      </c>
      <c r="T123" s="217" t="n">
        <f aca="false">S123*H123</f>
        <v>0.718</v>
      </c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R123" s="218" t="s">
        <v>116</v>
      </c>
      <c r="AT123" s="218" t="s">
        <v>112</v>
      </c>
      <c r="AU123" s="218" t="s">
        <v>79</v>
      </c>
      <c r="AY123" s="3" t="s">
        <v>108</v>
      </c>
      <c r="BE123" s="219" t="n">
        <f aca="false">IF(N123="základní",J123,0)</f>
        <v>0</v>
      </c>
      <c r="BF123" s="219" t="n">
        <f aca="false">IF(N123="snížená",J123,0)</f>
        <v>0</v>
      </c>
      <c r="BG123" s="219" t="n">
        <f aca="false">IF(N123="zákl. přenesená",J123,0)</f>
        <v>0</v>
      </c>
      <c r="BH123" s="219" t="n">
        <f aca="false">IF(N123="sníž. přenesená",J123,0)</f>
        <v>0</v>
      </c>
      <c r="BI123" s="219" t="n">
        <f aca="false">IF(N123="nulová",J123,0)</f>
        <v>0</v>
      </c>
      <c r="BJ123" s="3" t="s">
        <v>77</v>
      </c>
      <c r="BK123" s="219" t="n">
        <f aca="false">ROUND(I123*H123,2)</f>
        <v>0</v>
      </c>
      <c r="BL123" s="3" t="s">
        <v>116</v>
      </c>
      <c r="BM123" s="218" t="s">
        <v>121</v>
      </c>
    </row>
    <row r="124" s="31" customFormat="true" ht="33" hidden="false" customHeight="true" outlineLevel="0" collapsed="false">
      <c r="A124" s="24"/>
      <c r="B124" s="25"/>
      <c r="C124" s="206" t="s">
        <v>77</v>
      </c>
      <c r="D124" s="206" t="s">
        <v>112</v>
      </c>
      <c r="E124" s="207" t="s">
        <v>122</v>
      </c>
      <c r="F124" s="208" t="s">
        <v>123</v>
      </c>
      <c r="G124" s="209" t="s">
        <v>115</v>
      </c>
      <c r="H124" s="210" t="n">
        <v>655</v>
      </c>
      <c r="I124" s="211"/>
      <c r="J124" s="212" t="n">
        <f aca="false">ROUND(I124*H124,2)</f>
        <v>0</v>
      </c>
      <c r="K124" s="213"/>
      <c r="L124" s="30"/>
      <c r="M124" s="214"/>
      <c r="N124" s="215" t="s">
        <v>37</v>
      </c>
      <c r="O124" s="74"/>
      <c r="P124" s="216" t="n">
        <f aca="false">O124*H124</f>
        <v>0</v>
      </c>
      <c r="Q124" s="216" t="n">
        <v>9E-005</v>
      </c>
      <c r="R124" s="216" t="n">
        <f aca="false">Q124*H124</f>
        <v>0.05895</v>
      </c>
      <c r="S124" s="216" t="n">
        <v>0</v>
      </c>
      <c r="T124" s="217" t="n">
        <f aca="false">S124*H124</f>
        <v>0</v>
      </c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R124" s="218" t="s">
        <v>116</v>
      </c>
      <c r="AT124" s="218" t="s">
        <v>112</v>
      </c>
      <c r="AU124" s="218" t="s">
        <v>79</v>
      </c>
      <c r="AY124" s="3" t="s">
        <v>108</v>
      </c>
      <c r="BE124" s="219" t="n">
        <f aca="false">IF(N124="základní",J124,0)</f>
        <v>0</v>
      </c>
      <c r="BF124" s="219" t="n">
        <f aca="false">IF(N124="snížená",J124,0)</f>
        <v>0</v>
      </c>
      <c r="BG124" s="219" t="n">
        <f aca="false">IF(N124="zákl. přenesená",J124,0)</f>
        <v>0</v>
      </c>
      <c r="BH124" s="219" t="n">
        <f aca="false">IF(N124="sníž. přenesená",J124,0)</f>
        <v>0</v>
      </c>
      <c r="BI124" s="219" t="n">
        <f aca="false">IF(N124="nulová",J124,0)</f>
        <v>0</v>
      </c>
      <c r="BJ124" s="3" t="s">
        <v>77</v>
      </c>
      <c r="BK124" s="219" t="n">
        <f aca="false">ROUND(I124*H124,2)</f>
        <v>0</v>
      </c>
      <c r="BL124" s="3" t="s">
        <v>116</v>
      </c>
      <c r="BM124" s="218" t="s">
        <v>124</v>
      </c>
    </row>
    <row r="125" s="31" customFormat="true" ht="37.8" hidden="false" customHeight="true" outlineLevel="0" collapsed="false">
      <c r="A125" s="24"/>
      <c r="B125" s="25"/>
      <c r="C125" s="206" t="s">
        <v>79</v>
      </c>
      <c r="D125" s="206" t="s">
        <v>112</v>
      </c>
      <c r="E125" s="207" t="s">
        <v>125</v>
      </c>
      <c r="F125" s="208" t="s">
        <v>126</v>
      </c>
      <c r="G125" s="209" t="s">
        <v>115</v>
      </c>
      <c r="H125" s="210" t="n">
        <v>640</v>
      </c>
      <c r="I125" s="211"/>
      <c r="J125" s="212" t="n">
        <f aca="false">ROUND(I125*H125,2)</f>
        <v>0</v>
      </c>
      <c r="K125" s="213"/>
      <c r="L125" s="30"/>
      <c r="M125" s="214"/>
      <c r="N125" s="215" t="s">
        <v>37</v>
      </c>
      <c r="O125" s="74"/>
      <c r="P125" s="216" t="n">
        <f aca="false">O125*H125</f>
        <v>0</v>
      </c>
      <c r="Q125" s="216" t="n">
        <v>0.00017</v>
      </c>
      <c r="R125" s="216" t="n">
        <f aca="false">Q125*H125</f>
        <v>0.1088</v>
      </c>
      <c r="S125" s="216" t="n">
        <v>0</v>
      </c>
      <c r="T125" s="217" t="n">
        <f aca="false"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218" t="s">
        <v>116</v>
      </c>
      <c r="AT125" s="218" t="s">
        <v>112</v>
      </c>
      <c r="AU125" s="218" t="s">
        <v>79</v>
      </c>
      <c r="AY125" s="3" t="s">
        <v>108</v>
      </c>
      <c r="BE125" s="219" t="n">
        <f aca="false">IF(N125="základní",J125,0)</f>
        <v>0</v>
      </c>
      <c r="BF125" s="219" t="n">
        <f aca="false">IF(N125="snížená",J125,0)</f>
        <v>0</v>
      </c>
      <c r="BG125" s="219" t="n">
        <f aca="false">IF(N125="zákl. přenesená",J125,0)</f>
        <v>0</v>
      </c>
      <c r="BH125" s="219" t="n">
        <f aca="false">IF(N125="sníž. přenesená",J125,0)</f>
        <v>0</v>
      </c>
      <c r="BI125" s="219" t="n">
        <f aca="false">IF(N125="nulová",J125,0)</f>
        <v>0</v>
      </c>
      <c r="BJ125" s="3" t="s">
        <v>77</v>
      </c>
      <c r="BK125" s="219" t="n">
        <f aca="false">ROUND(I125*H125,2)</f>
        <v>0</v>
      </c>
      <c r="BL125" s="3" t="s">
        <v>116</v>
      </c>
      <c r="BM125" s="218" t="s">
        <v>127</v>
      </c>
    </row>
    <row r="126" s="31" customFormat="true" ht="24.15" hidden="false" customHeight="true" outlineLevel="0" collapsed="false">
      <c r="A126" s="24"/>
      <c r="B126" s="25"/>
      <c r="C126" s="206" t="s">
        <v>128</v>
      </c>
      <c r="D126" s="206" t="s">
        <v>112</v>
      </c>
      <c r="E126" s="207" t="s">
        <v>129</v>
      </c>
      <c r="F126" s="208" t="s">
        <v>130</v>
      </c>
      <c r="G126" s="209" t="s">
        <v>115</v>
      </c>
      <c r="H126" s="210" t="n">
        <v>237</v>
      </c>
      <c r="I126" s="211"/>
      <c r="J126" s="212" t="n">
        <f aca="false">ROUND(I126*H126,2)</f>
        <v>0</v>
      </c>
      <c r="K126" s="213"/>
      <c r="L126" s="30"/>
      <c r="M126" s="214"/>
      <c r="N126" s="215" t="s">
        <v>37</v>
      </c>
      <c r="O126" s="74"/>
      <c r="P126" s="216" t="n">
        <f aca="false">O126*H126</f>
        <v>0</v>
      </c>
      <c r="Q126" s="216" t="n">
        <v>0</v>
      </c>
      <c r="R126" s="216" t="n">
        <f aca="false">Q126*H126</f>
        <v>0</v>
      </c>
      <c r="S126" s="216" t="n">
        <v>0</v>
      </c>
      <c r="T126" s="217" t="n">
        <f aca="false">S126*H126</f>
        <v>0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R126" s="218" t="s">
        <v>116</v>
      </c>
      <c r="AT126" s="218" t="s">
        <v>112</v>
      </c>
      <c r="AU126" s="218" t="s">
        <v>79</v>
      </c>
      <c r="AY126" s="3" t="s">
        <v>108</v>
      </c>
      <c r="BE126" s="219" t="n">
        <f aca="false">IF(N126="základní",J126,0)</f>
        <v>0</v>
      </c>
      <c r="BF126" s="219" t="n">
        <f aca="false">IF(N126="snížená",J126,0)</f>
        <v>0</v>
      </c>
      <c r="BG126" s="219" t="n">
        <f aca="false">IF(N126="zákl. přenesená",J126,0)</f>
        <v>0</v>
      </c>
      <c r="BH126" s="219" t="n">
        <f aca="false">IF(N126="sníž. přenesená",J126,0)</f>
        <v>0</v>
      </c>
      <c r="BI126" s="219" t="n">
        <f aca="false">IF(N126="nulová",J126,0)</f>
        <v>0</v>
      </c>
      <c r="BJ126" s="3" t="s">
        <v>77</v>
      </c>
      <c r="BK126" s="219" t="n">
        <f aca="false">ROUND(I126*H126,2)</f>
        <v>0</v>
      </c>
      <c r="BL126" s="3" t="s">
        <v>116</v>
      </c>
      <c r="BM126" s="218" t="s">
        <v>131</v>
      </c>
    </row>
    <row r="127" s="31" customFormat="true" ht="24.15" hidden="false" customHeight="true" outlineLevel="0" collapsed="false">
      <c r="A127" s="24"/>
      <c r="B127" s="25"/>
      <c r="C127" s="206" t="s">
        <v>132</v>
      </c>
      <c r="D127" s="206" t="s">
        <v>112</v>
      </c>
      <c r="E127" s="207" t="s">
        <v>133</v>
      </c>
      <c r="F127" s="208" t="s">
        <v>134</v>
      </c>
      <c r="G127" s="209" t="s">
        <v>115</v>
      </c>
      <c r="H127" s="210" t="n">
        <v>400</v>
      </c>
      <c r="I127" s="211"/>
      <c r="J127" s="212" t="n">
        <f aca="false">ROUND(I127*H127,2)</f>
        <v>0</v>
      </c>
      <c r="K127" s="213"/>
      <c r="L127" s="30"/>
      <c r="M127" s="214"/>
      <c r="N127" s="215" t="s">
        <v>37</v>
      </c>
      <c r="O127" s="74"/>
      <c r="P127" s="216" t="n">
        <f aca="false">O127*H127</f>
        <v>0</v>
      </c>
      <c r="Q127" s="216" t="n">
        <v>0</v>
      </c>
      <c r="R127" s="216" t="n">
        <f aca="false">Q127*H127</f>
        <v>0</v>
      </c>
      <c r="S127" s="216" t="n">
        <v>0.00225</v>
      </c>
      <c r="T127" s="217" t="n">
        <f aca="false">S127*H127</f>
        <v>0.9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218" t="s">
        <v>116</v>
      </c>
      <c r="AT127" s="218" t="s">
        <v>112</v>
      </c>
      <c r="AU127" s="218" t="s">
        <v>79</v>
      </c>
      <c r="AY127" s="3" t="s">
        <v>108</v>
      </c>
      <c r="BE127" s="219" t="n">
        <f aca="false">IF(N127="základní",J127,0)</f>
        <v>0</v>
      </c>
      <c r="BF127" s="219" t="n">
        <f aca="false">IF(N127="snížená",J127,0)</f>
        <v>0</v>
      </c>
      <c r="BG127" s="219" t="n">
        <f aca="false">IF(N127="zákl. přenesená",J127,0)</f>
        <v>0</v>
      </c>
      <c r="BH127" s="219" t="n">
        <f aca="false">IF(N127="sníž. přenesená",J127,0)</f>
        <v>0</v>
      </c>
      <c r="BI127" s="219" t="n">
        <f aca="false">IF(N127="nulová",J127,0)</f>
        <v>0</v>
      </c>
      <c r="BJ127" s="3" t="s">
        <v>77</v>
      </c>
      <c r="BK127" s="219" t="n">
        <f aca="false">ROUND(I127*H127,2)</f>
        <v>0</v>
      </c>
      <c r="BL127" s="3" t="s">
        <v>116</v>
      </c>
      <c r="BM127" s="218" t="s">
        <v>135</v>
      </c>
    </row>
    <row r="128" s="189" customFormat="true" ht="22.8" hidden="false" customHeight="true" outlineLevel="0" collapsed="false">
      <c r="B128" s="190"/>
      <c r="C128" s="191"/>
      <c r="D128" s="192" t="s">
        <v>71</v>
      </c>
      <c r="E128" s="204" t="s">
        <v>136</v>
      </c>
      <c r="F128" s="204" t="s">
        <v>137</v>
      </c>
      <c r="G128" s="191"/>
      <c r="H128" s="191"/>
      <c r="I128" s="194"/>
      <c r="J128" s="205" t="n">
        <f aca="false">BK128</f>
        <v>0</v>
      </c>
      <c r="K128" s="191"/>
      <c r="L128" s="196"/>
      <c r="M128" s="197"/>
      <c r="N128" s="198"/>
      <c r="O128" s="198"/>
      <c r="P128" s="199" t="n">
        <f aca="false">P129</f>
        <v>0</v>
      </c>
      <c r="Q128" s="198"/>
      <c r="R128" s="199" t="n">
        <f aca="false">R129</f>
        <v>0.0192</v>
      </c>
      <c r="S128" s="198"/>
      <c r="T128" s="200" t="n">
        <f aca="false">T129</f>
        <v>0</v>
      </c>
      <c r="AR128" s="201" t="s">
        <v>79</v>
      </c>
      <c r="AT128" s="202" t="s">
        <v>71</v>
      </c>
      <c r="AU128" s="202" t="s">
        <v>77</v>
      </c>
      <c r="AY128" s="201" t="s">
        <v>108</v>
      </c>
      <c r="BK128" s="203" t="n">
        <f aca="false">BK129</f>
        <v>0</v>
      </c>
    </row>
    <row r="129" s="31" customFormat="true" ht="24.15" hidden="false" customHeight="true" outlineLevel="0" collapsed="false">
      <c r="A129" s="24"/>
      <c r="B129" s="25"/>
      <c r="C129" s="206" t="s">
        <v>138</v>
      </c>
      <c r="D129" s="206" t="s">
        <v>112</v>
      </c>
      <c r="E129" s="207" t="s">
        <v>139</v>
      </c>
      <c r="F129" s="208" t="s">
        <v>140</v>
      </c>
      <c r="G129" s="209" t="s">
        <v>115</v>
      </c>
      <c r="H129" s="210" t="n">
        <v>40</v>
      </c>
      <c r="I129" s="211"/>
      <c r="J129" s="212" t="n">
        <f aca="false">ROUND(I129*H129,2)</f>
        <v>0</v>
      </c>
      <c r="K129" s="213"/>
      <c r="L129" s="30"/>
      <c r="M129" s="214"/>
      <c r="N129" s="215" t="s">
        <v>37</v>
      </c>
      <c r="O129" s="74"/>
      <c r="P129" s="216" t="n">
        <f aca="false">O129*H129</f>
        <v>0</v>
      </c>
      <c r="Q129" s="216" t="n">
        <v>0.00048</v>
      </c>
      <c r="R129" s="216" t="n">
        <f aca="false">Q129*H129</f>
        <v>0.0192</v>
      </c>
      <c r="S129" s="216" t="n">
        <v>0</v>
      </c>
      <c r="T129" s="217" t="n">
        <f aca="false"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218" t="s">
        <v>116</v>
      </c>
      <c r="AT129" s="218" t="s">
        <v>112</v>
      </c>
      <c r="AU129" s="218" t="s">
        <v>79</v>
      </c>
      <c r="AY129" s="3" t="s">
        <v>108</v>
      </c>
      <c r="BE129" s="219" t="n">
        <f aca="false">IF(N129="základní",J129,0)</f>
        <v>0</v>
      </c>
      <c r="BF129" s="219" t="n">
        <f aca="false">IF(N129="snížená",J129,0)</f>
        <v>0</v>
      </c>
      <c r="BG129" s="219" t="n">
        <f aca="false">IF(N129="zákl. přenesená",J129,0)</f>
        <v>0</v>
      </c>
      <c r="BH129" s="219" t="n">
        <f aca="false">IF(N129="sníž. přenesená",J129,0)</f>
        <v>0</v>
      </c>
      <c r="BI129" s="219" t="n">
        <f aca="false">IF(N129="nulová",J129,0)</f>
        <v>0</v>
      </c>
      <c r="BJ129" s="3" t="s">
        <v>77</v>
      </c>
      <c r="BK129" s="219" t="n">
        <f aca="false">ROUND(I129*H129,2)</f>
        <v>0</v>
      </c>
      <c r="BL129" s="3" t="s">
        <v>116</v>
      </c>
      <c r="BM129" s="218" t="s">
        <v>141</v>
      </c>
    </row>
    <row r="130" s="189" customFormat="true" ht="22.8" hidden="false" customHeight="true" outlineLevel="0" collapsed="false">
      <c r="B130" s="190"/>
      <c r="C130" s="191"/>
      <c r="D130" s="192" t="s">
        <v>71</v>
      </c>
      <c r="E130" s="204" t="s">
        <v>142</v>
      </c>
      <c r="F130" s="204" t="s">
        <v>143</v>
      </c>
      <c r="G130" s="191"/>
      <c r="H130" s="191"/>
      <c r="I130" s="194"/>
      <c r="J130" s="205" t="n">
        <f aca="false">BK130</f>
        <v>0</v>
      </c>
      <c r="K130" s="191"/>
      <c r="L130" s="196"/>
      <c r="M130" s="197"/>
      <c r="N130" s="198"/>
      <c r="O130" s="198"/>
      <c r="P130" s="199" t="n">
        <f aca="false">SUM(P131:P181)</f>
        <v>0</v>
      </c>
      <c r="Q130" s="198"/>
      <c r="R130" s="199" t="n">
        <f aca="false">SUM(R131:R181)</f>
        <v>17.49309</v>
      </c>
      <c r="S130" s="198"/>
      <c r="T130" s="200" t="n">
        <f aca="false">SUM(T131:T181)</f>
        <v>10.25535</v>
      </c>
      <c r="AR130" s="201" t="s">
        <v>79</v>
      </c>
      <c r="AT130" s="202" t="s">
        <v>71</v>
      </c>
      <c r="AU130" s="202" t="s">
        <v>77</v>
      </c>
      <c r="AY130" s="201" t="s">
        <v>108</v>
      </c>
      <c r="BK130" s="203" t="n">
        <f aca="false">SUM(BK131:BK181)</f>
        <v>0</v>
      </c>
    </row>
    <row r="131" s="31" customFormat="true" ht="16.5" hidden="false" customHeight="true" outlineLevel="0" collapsed="false">
      <c r="A131" s="24"/>
      <c r="B131" s="25"/>
      <c r="C131" s="220" t="s">
        <v>144</v>
      </c>
      <c r="D131" s="220" t="s">
        <v>145</v>
      </c>
      <c r="E131" s="221" t="s">
        <v>146</v>
      </c>
      <c r="F131" s="222" t="s">
        <v>147</v>
      </c>
      <c r="G131" s="223" t="s">
        <v>148</v>
      </c>
      <c r="H131" s="224" t="n">
        <v>8</v>
      </c>
      <c r="I131" s="225"/>
      <c r="J131" s="226" t="n">
        <f aca="false">ROUND(I131*H131,2)</f>
        <v>0</v>
      </c>
      <c r="K131" s="227"/>
      <c r="L131" s="228"/>
      <c r="M131" s="229"/>
      <c r="N131" s="230" t="s">
        <v>37</v>
      </c>
      <c r="O131" s="74"/>
      <c r="P131" s="216" t="n">
        <f aca="false">O131*H131</f>
        <v>0</v>
      </c>
      <c r="Q131" s="216" t="n">
        <v>0.0012</v>
      </c>
      <c r="R131" s="216" t="n">
        <f aca="false">Q131*H131</f>
        <v>0.0096</v>
      </c>
      <c r="S131" s="216" t="n">
        <v>0</v>
      </c>
      <c r="T131" s="217" t="n">
        <f aca="false"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218" t="s">
        <v>118</v>
      </c>
      <c r="AT131" s="218" t="s">
        <v>145</v>
      </c>
      <c r="AU131" s="218" t="s">
        <v>79</v>
      </c>
      <c r="AY131" s="3" t="s">
        <v>108</v>
      </c>
      <c r="BE131" s="219" t="n">
        <f aca="false">IF(N131="základní",J131,0)</f>
        <v>0</v>
      </c>
      <c r="BF131" s="219" t="n">
        <f aca="false">IF(N131="snížená",J131,0)</f>
        <v>0</v>
      </c>
      <c r="BG131" s="219" t="n">
        <f aca="false">IF(N131="zákl. přenesená",J131,0)</f>
        <v>0</v>
      </c>
      <c r="BH131" s="219" t="n">
        <f aca="false">IF(N131="sníž. přenesená",J131,0)</f>
        <v>0</v>
      </c>
      <c r="BI131" s="219" t="n">
        <f aca="false">IF(N131="nulová",J131,0)</f>
        <v>0</v>
      </c>
      <c r="BJ131" s="3" t="s">
        <v>77</v>
      </c>
      <c r="BK131" s="219" t="n">
        <f aca="false">ROUND(I131*H131,2)</f>
        <v>0</v>
      </c>
      <c r="BL131" s="3" t="s">
        <v>116</v>
      </c>
      <c r="BM131" s="218" t="s">
        <v>149</v>
      </c>
    </row>
    <row r="132" s="31" customFormat="true" ht="21.75" hidden="false" customHeight="true" outlineLevel="0" collapsed="false">
      <c r="A132" s="24"/>
      <c r="B132" s="25"/>
      <c r="C132" s="220" t="s">
        <v>150</v>
      </c>
      <c r="D132" s="220" t="s">
        <v>145</v>
      </c>
      <c r="E132" s="221" t="s">
        <v>151</v>
      </c>
      <c r="F132" s="222" t="s">
        <v>152</v>
      </c>
      <c r="G132" s="223" t="s">
        <v>153</v>
      </c>
      <c r="H132" s="224" t="n">
        <v>75</v>
      </c>
      <c r="I132" s="225"/>
      <c r="J132" s="226" t="n">
        <f aca="false">ROUND(I132*H132,2)</f>
        <v>0</v>
      </c>
      <c r="K132" s="227"/>
      <c r="L132" s="228"/>
      <c r="M132" s="229"/>
      <c r="N132" s="230" t="s">
        <v>37</v>
      </c>
      <c r="O132" s="74"/>
      <c r="P132" s="216" t="n">
        <f aca="false">O132*H132</f>
        <v>0</v>
      </c>
      <c r="Q132" s="216" t="n">
        <v>0.0008</v>
      </c>
      <c r="R132" s="216" t="n">
        <f aca="false">Q132*H132</f>
        <v>0.06</v>
      </c>
      <c r="S132" s="216" t="n">
        <v>0</v>
      </c>
      <c r="T132" s="217" t="n">
        <f aca="false"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218" t="s">
        <v>118</v>
      </c>
      <c r="AT132" s="218" t="s">
        <v>145</v>
      </c>
      <c r="AU132" s="218" t="s">
        <v>79</v>
      </c>
      <c r="AY132" s="3" t="s">
        <v>108</v>
      </c>
      <c r="BE132" s="219" t="n">
        <f aca="false">IF(N132="základní",J132,0)</f>
        <v>0</v>
      </c>
      <c r="BF132" s="219" t="n">
        <f aca="false">IF(N132="snížená",J132,0)</f>
        <v>0</v>
      </c>
      <c r="BG132" s="219" t="n">
        <f aca="false">IF(N132="zákl. přenesená",J132,0)</f>
        <v>0</v>
      </c>
      <c r="BH132" s="219" t="n">
        <f aca="false">IF(N132="sníž. přenesená",J132,0)</f>
        <v>0</v>
      </c>
      <c r="BI132" s="219" t="n">
        <f aca="false">IF(N132="nulová",J132,0)</f>
        <v>0</v>
      </c>
      <c r="BJ132" s="3" t="s">
        <v>77</v>
      </c>
      <c r="BK132" s="219" t="n">
        <f aca="false">ROUND(I132*H132,2)</f>
        <v>0</v>
      </c>
      <c r="BL132" s="3" t="s">
        <v>116</v>
      </c>
      <c r="BM132" s="218" t="s">
        <v>154</v>
      </c>
    </row>
    <row r="133" s="31" customFormat="true" ht="24.15" hidden="false" customHeight="true" outlineLevel="0" collapsed="false">
      <c r="A133" s="24"/>
      <c r="B133" s="25"/>
      <c r="C133" s="220" t="s">
        <v>6</v>
      </c>
      <c r="D133" s="220" t="s">
        <v>145</v>
      </c>
      <c r="E133" s="221" t="s">
        <v>155</v>
      </c>
      <c r="F133" s="222" t="s">
        <v>156</v>
      </c>
      <c r="G133" s="223" t="s">
        <v>115</v>
      </c>
      <c r="H133" s="224" t="n">
        <v>20</v>
      </c>
      <c r="I133" s="225"/>
      <c r="J133" s="226" t="n">
        <f aca="false">ROUND(I133*H133,2)</f>
        <v>0</v>
      </c>
      <c r="K133" s="227"/>
      <c r="L133" s="228"/>
      <c r="M133" s="229"/>
      <c r="N133" s="230" t="s">
        <v>37</v>
      </c>
      <c r="O133" s="74"/>
      <c r="P133" s="216" t="n">
        <f aca="false">O133*H133</f>
        <v>0</v>
      </c>
      <c r="Q133" s="216" t="n">
        <v>0.00023</v>
      </c>
      <c r="R133" s="216" t="n">
        <f aca="false">Q133*H133</f>
        <v>0.0046</v>
      </c>
      <c r="S133" s="216" t="n">
        <v>0</v>
      </c>
      <c r="T133" s="217" t="n">
        <f aca="false"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218" t="s">
        <v>118</v>
      </c>
      <c r="AT133" s="218" t="s">
        <v>145</v>
      </c>
      <c r="AU133" s="218" t="s">
        <v>79</v>
      </c>
      <c r="AY133" s="3" t="s">
        <v>108</v>
      </c>
      <c r="BE133" s="219" t="n">
        <f aca="false">IF(N133="základní",J133,0)</f>
        <v>0</v>
      </c>
      <c r="BF133" s="219" t="n">
        <f aca="false">IF(N133="snížená",J133,0)</f>
        <v>0</v>
      </c>
      <c r="BG133" s="219" t="n">
        <f aca="false">IF(N133="zákl. přenesená",J133,0)</f>
        <v>0</v>
      </c>
      <c r="BH133" s="219" t="n">
        <f aca="false">IF(N133="sníž. přenesená",J133,0)</f>
        <v>0</v>
      </c>
      <c r="BI133" s="219" t="n">
        <f aca="false">IF(N133="nulová",J133,0)</f>
        <v>0</v>
      </c>
      <c r="BJ133" s="3" t="s">
        <v>77</v>
      </c>
      <c r="BK133" s="219" t="n">
        <f aca="false">ROUND(I133*H133,2)</f>
        <v>0</v>
      </c>
      <c r="BL133" s="3" t="s">
        <v>116</v>
      </c>
      <c r="BM133" s="218" t="s">
        <v>157</v>
      </c>
    </row>
    <row r="134" s="31" customFormat="true" ht="24.15" hidden="false" customHeight="true" outlineLevel="0" collapsed="false">
      <c r="A134" s="24"/>
      <c r="B134" s="25"/>
      <c r="C134" s="220" t="s">
        <v>158</v>
      </c>
      <c r="D134" s="220" t="s">
        <v>145</v>
      </c>
      <c r="E134" s="221" t="s">
        <v>159</v>
      </c>
      <c r="F134" s="222" t="s">
        <v>160</v>
      </c>
      <c r="G134" s="223" t="s">
        <v>115</v>
      </c>
      <c r="H134" s="224" t="n">
        <v>120</v>
      </c>
      <c r="I134" s="225"/>
      <c r="J134" s="226" t="n">
        <f aca="false">ROUND(I134*H134,2)</f>
        <v>0</v>
      </c>
      <c r="K134" s="227"/>
      <c r="L134" s="228"/>
      <c r="M134" s="229"/>
      <c r="N134" s="230" t="s">
        <v>37</v>
      </c>
      <c r="O134" s="74"/>
      <c r="P134" s="216" t="n">
        <f aca="false">O134*H134</f>
        <v>0</v>
      </c>
      <c r="Q134" s="216" t="n">
        <v>0.00023</v>
      </c>
      <c r="R134" s="216" t="n">
        <f aca="false">Q134*H134</f>
        <v>0.0276</v>
      </c>
      <c r="S134" s="216" t="n">
        <v>0</v>
      </c>
      <c r="T134" s="217" t="n">
        <f aca="false"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218" t="s">
        <v>118</v>
      </c>
      <c r="AT134" s="218" t="s">
        <v>145</v>
      </c>
      <c r="AU134" s="218" t="s">
        <v>79</v>
      </c>
      <c r="AY134" s="3" t="s">
        <v>108</v>
      </c>
      <c r="BE134" s="219" t="n">
        <f aca="false">IF(N134="základní",J134,0)</f>
        <v>0</v>
      </c>
      <c r="BF134" s="219" t="n">
        <f aca="false">IF(N134="snížená",J134,0)</f>
        <v>0</v>
      </c>
      <c r="BG134" s="219" t="n">
        <f aca="false">IF(N134="zákl. přenesená",J134,0)</f>
        <v>0</v>
      </c>
      <c r="BH134" s="219" t="n">
        <f aca="false">IF(N134="sníž. přenesená",J134,0)</f>
        <v>0</v>
      </c>
      <c r="BI134" s="219" t="n">
        <f aca="false">IF(N134="nulová",J134,0)</f>
        <v>0</v>
      </c>
      <c r="BJ134" s="3" t="s">
        <v>77</v>
      </c>
      <c r="BK134" s="219" t="n">
        <f aca="false">ROUND(I134*H134,2)</f>
        <v>0</v>
      </c>
      <c r="BL134" s="3" t="s">
        <v>116</v>
      </c>
      <c r="BM134" s="218" t="s">
        <v>161</v>
      </c>
    </row>
    <row r="135" s="31" customFormat="true" ht="24.15" hidden="false" customHeight="true" outlineLevel="0" collapsed="false">
      <c r="A135" s="24"/>
      <c r="B135" s="25"/>
      <c r="C135" s="220" t="s">
        <v>162</v>
      </c>
      <c r="D135" s="220" t="s">
        <v>145</v>
      </c>
      <c r="E135" s="221" t="s">
        <v>163</v>
      </c>
      <c r="F135" s="222" t="s">
        <v>164</v>
      </c>
      <c r="G135" s="223" t="s">
        <v>115</v>
      </c>
      <c r="H135" s="224" t="n">
        <v>55</v>
      </c>
      <c r="I135" s="225"/>
      <c r="J135" s="226" t="n">
        <f aca="false">ROUND(I135*H135,2)</f>
        <v>0</v>
      </c>
      <c r="K135" s="227"/>
      <c r="L135" s="228"/>
      <c r="M135" s="229"/>
      <c r="N135" s="230" t="s">
        <v>37</v>
      </c>
      <c r="O135" s="74"/>
      <c r="P135" s="216" t="n">
        <f aca="false">O135*H135</f>
        <v>0</v>
      </c>
      <c r="Q135" s="216" t="n">
        <v>0.00025</v>
      </c>
      <c r="R135" s="216" t="n">
        <f aca="false">Q135*H135</f>
        <v>0.01375</v>
      </c>
      <c r="S135" s="216" t="n">
        <v>0</v>
      </c>
      <c r="T135" s="217" t="n">
        <f aca="false">S135*H135</f>
        <v>0</v>
      </c>
      <c r="U135" s="24"/>
      <c r="V135" s="24"/>
      <c r="W135" s="24"/>
      <c r="X135" s="24"/>
      <c r="Y135" s="24"/>
      <c r="Z135" s="24"/>
      <c r="AA135" s="24"/>
      <c r="AB135" s="24"/>
      <c r="AC135" s="24"/>
      <c r="AD135" s="24"/>
      <c r="AE135" s="24"/>
      <c r="AR135" s="218" t="s">
        <v>118</v>
      </c>
      <c r="AT135" s="218" t="s">
        <v>145</v>
      </c>
      <c r="AU135" s="218" t="s">
        <v>79</v>
      </c>
      <c r="AY135" s="3" t="s">
        <v>108</v>
      </c>
      <c r="BE135" s="219" t="n">
        <f aca="false">IF(N135="základní",J135,0)</f>
        <v>0</v>
      </c>
      <c r="BF135" s="219" t="n">
        <f aca="false">IF(N135="snížená",J135,0)</f>
        <v>0</v>
      </c>
      <c r="BG135" s="219" t="n">
        <f aca="false">IF(N135="zákl. přenesená",J135,0)</f>
        <v>0</v>
      </c>
      <c r="BH135" s="219" t="n">
        <f aca="false">IF(N135="sníž. přenesená",J135,0)</f>
        <v>0</v>
      </c>
      <c r="BI135" s="219" t="n">
        <f aca="false">IF(N135="nulová",J135,0)</f>
        <v>0</v>
      </c>
      <c r="BJ135" s="3" t="s">
        <v>77</v>
      </c>
      <c r="BK135" s="219" t="n">
        <f aca="false">ROUND(I135*H135,2)</f>
        <v>0</v>
      </c>
      <c r="BL135" s="3" t="s">
        <v>116</v>
      </c>
      <c r="BM135" s="218" t="s">
        <v>165</v>
      </c>
    </row>
    <row r="136" s="31" customFormat="true" ht="24.15" hidden="false" customHeight="true" outlineLevel="0" collapsed="false">
      <c r="A136" s="24"/>
      <c r="B136" s="25"/>
      <c r="C136" s="220" t="s">
        <v>166</v>
      </c>
      <c r="D136" s="220" t="s">
        <v>145</v>
      </c>
      <c r="E136" s="221" t="s">
        <v>167</v>
      </c>
      <c r="F136" s="222" t="s">
        <v>168</v>
      </c>
      <c r="G136" s="223" t="s">
        <v>115</v>
      </c>
      <c r="H136" s="224" t="n">
        <v>70</v>
      </c>
      <c r="I136" s="225"/>
      <c r="J136" s="226" t="n">
        <f aca="false">ROUND(I136*H136,2)</f>
        <v>0</v>
      </c>
      <c r="K136" s="227"/>
      <c r="L136" s="228"/>
      <c r="M136" s="229"/>
      <c r="N136" s="230" t="s">
        <v>37</v>
      </c>
      <c r="O136" s="74"/>
      <c r="P136" s="216" t="n">
        <f aca="false">O136*H136</f>
        <v>0</v>
      </c>
      <c r="Q136" s="216" t="n">
        <v>0.00029</v>
      </c>
      <c r="R136" s="216" t="n">
        <f aca="false">Q136*H136</f>
        <v>0.0203</v>
      </c>
      <c r="S136" s="216" t="n">
        <v>0</v>
      </c>
      <c r="T136" s="217" t="n">
        <f aca="false"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218" t="s">
        <v>118</v>
      </c>
      <c r="AT136" s="218" t="s">
        <v>145</v>
      </c>
      <c r="AU136" s="218" t="s">
        <v>79</v>
      </c>
      <c r="AY136" s="3" t="s">
        <v>108</v>
      </c>
      <c r="BE136" s="219" t="n">
        <f aca="false">IF(N136="základní",J136,0)</f>
        <v>0</v>
      </c>
      <c r="BF136" s="219" t="n">
        <f aca="false">IF(N136="snížená",J136,0)</f>
        <v>0</v>
      </c>
      <c r="BG136" s="219" t="n">
        <f aca="false">IF(N136="zákl. přenesená",J136,0)</f>
        <v>0</v>
      </c>
      <c r="BH136" s="219" t="n">
        <f aca="false">IF(N136="sníž. přenesená",J136,0)</f>
        <v>0</v>
      </c>
      <c r="BI136" s="219" t="n">
        <f aca="false">IF(N136="nulová",J136,0)</f>
        <v>0</v>
      </c>
      <c r="BJ136" s="3" t="s">
        <v>77</v>
      </c>
      <c r="BK136" s="219" t="n">
        <f aca="false">ROUND(I136*H136,2)</f>
        <v>0</v>
      </c>
      <c r="BL136" s="3" t="s">
        <v>116</v>
      </c>
      <c r="BM136" s="218" t="s">
        <v>169</v>
      </c>
    </row>
    <row r="137" s="31" customFormat="true" ht="24.15" hidden="false" customHeight="true" outlineLevel="0" collapsed="false">
      <c r="A137" s="24"/>
      <c r="B137" s="25"/>
      <c r="C137" s="220" t="s">
        <v>170</v>
      </c>
      <c r="D137" s="220" t="s">
        <v>145</v>
      </c>
      <c r="E137" s="221" t="s">
        <v>171</v>
      </c>
      <c r="F137" s="222" t="s">
        <v>172</v>
      </c>
      <c r="G137" s="223" t="s">
        <v>115</v>
      </c>
      <c r="H137" s="224" t="n">
        <v>70</v>
      </c>
      <c r="I137" s="225"/>
      <c r="J137" s="226" t="n">
        <f aca="false">ROUND(I137*H137,2)</f>
        <v>0</v>
      </c>
      <c r="K137" s="227"/>
      <c r="L137" s="228"/>
      <c r="M137" s="229"/>
      <c r="N137" s="230" t="s">
        <v>37</v>
      </c>
      <c r="O137" s="74"/>
      <c r="P137" s="216" t="n">
        <f aca="false">O137*H137</f>
        <v>0</v>
      </c>
      <c r="Q137" s="216" t="n">
        <v>0.00032</v>
      </c>
      <c r="R137" s="216" t="n">
        <f aca="false">Q137*H137</f>
        <v>0.0224</v>
      </c>
      <c r="S137" s="216" t="n">
        <v>0</v>
      </c>
      <c r="T137" s="217" t="n">
        <f aca="false"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218" t="s">
        <v>118</v>
      </c>
      <c r="AT137" s="218" t="s">
        <v>145</v>
      </c>
      <c r="AU137" s="218" t="s">
        <v>79</v>
      </c>
      <c r="AY137" s="3" t="s">
        <v>108</v>
      </c>
      <c r="BE137" s="219" t="n">
        <f aca="false">IF(N137="základní",J137,0)</f>
        <v>0</v>
      </c>
      <c r="BF137" s="219" t="n">
        <f aca="false">IF(N137="snížená",J137,0)</f>
        <v>0</v>
      </c>
      <c r="BG137" s="219" t="n">
        <f aca="false">IF(N137="zákl. přenesená",J137,0)</f>
        <v>0</v>
      </c>
      <c r="BH137" s="219" t="n">
        <f aca="false">IF(N137="sníž. přenesená",J137,0)</f>
        <v>0</v>
      </c>
      <c r="BI137" s="219" t="n">
        <f aca="false">IF(N137="nulová",J137,0)</f>
        <v>0</v>
      </c>
      <c r="BJ137" s="3" t="s">
        <v>77</v>
      </c>
      <c r="BK137" s="219" t="n">
        <f aca="false">ROUND(I137*H137,2)</f>
        <v>0</v>
      </c>
      <c r="BL137" s="3" t="s">
        <v>116</v>
      </c>
      <c r="BM137" s="218" t="s">
        <v>173</v>
      </c>
    </row>
    <row r="138" s="31" customFormat="true" ht="21.75" hidden="false" customHeight="true" outlineLevel="0" collapsed="false">
      <c r="A138" s="24"/>
      <c r="B138" s="25"/>
      <c r="C138" s="220" t="s">
        <v>174</v>
      </c>
      <c r="D138" s="220" t="s">
        <v>145</v>
      </c>
      <c r="E138" s="221" t="s">
        <v>175</v>
      </c>
      <c r="F138" s="222" t="s">
        <v>176</v>
      </c>
      <c r="G138" s="223" t="s">
        <v>115</v>
      </c>
      <c r="H138" s="224" t="n">
        <v>40</v>
      </c>
      <c r="I138" s="225"/>
      <c r="J138" s="226" t="n">
        <f aca="false">ROUND(I138*H138,2)</f>
        <v>0</v>
      </c>
      <c r="K138" s="227"/>
      <c r="L138" s="228"/>
      <c r="M138" s="229"/>
      <c r="N138" s="230" t="s">
        <v>37</v>
      </c>
      <c r="O138" s="74"/>
      <c r="P138" s="216" t="n">
        <f aca="false">O138*H138</f>
        <v>0</v>
      </c>
      <c r="Q138" s="216" t="n">
        <v>8E-005</v>
      </c>
      <c r="R138" s="216" t="n">
        <f aca="false">Q138*H138</f>
        <v>0.0032</v>
      </c>
      <c r="S138" s="216" t="n">
        <v>0</v>
      </c>
      <c r="T138" s="217" t="n">
        <f aca="false"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218" t="s">
        <v>118</v>
      </c>
      <c r="AT138" s="218" t="s">
        <v>145</v>
      </c>
      <c r="AU138" s="218" t="s">
        <v>79</v>
      </c>
      <c r="AY138" s="3" t="s">
        <v>108</v>
      </c>
      <c r="BE138" s="219" t="n">
        <f aca="false">IF(N138="základní",J138,0)</f>
        <v>0</v>
      </c>
      <c r="BF138" s="219" t="n">
        <f aca="false">IF(N138="snížená",J138,0)</f>
        <v>0</v>
      </c>
      <c r="BG138" s="219" t="n">
        <f aca="false">IF(N138="zákl. přenesená",J138,0)</f>
        <v>0</v>
      </c>
      <c r="BH138" s="219" t="n">
        <f aca="false">IF(N138="sníž. přenesená",J138,0)</f>
        <v>0</v>
      </c>
      <c r="BI138" s="219" t="n">
        <f aca="false">IF(N138="nulová",J138,0)</f>
        <v>0</v>
      </c>
      <c r="BJ138" s="3" t="s">
        <v>77</v>
      </c>
      <c r="BK138" s="219" t="n">
        <f aca="false">ROUND(I138*H138,2)</f>
        <v>0</v>
      </c>
      <c r="BL138" s="3" t="s">
        <v>116</v>
      </c>
      <c r="BM138" s="218" t="s">
        <v>177</v>
      </c>
    </row>
    <row r="139" s="31" customFormat="true" ht="21.75" hidden="false" customHeight="true" outlineLevel="0" collapsed="false">
      <c r="A139" s="24"/>
      <c r="B139" s="25"/>
      <c r="C139" s="220" t="s">
        <v>178</v>
      </c>
      <c r="D139" s="220" t="s">
        <v>145</v>
      </c>
      <c r="E139" s="221" t="s">
        <v>179</v>
      </c>
      <c r="F139" s="222" t="s">
        <v>180</v>
      </c>
      <c r="G139" s="223" t="s">
        <v>115</v>
      </c>
      <c r="H139" s="224" t="n">
        <v>10</v>
      </c>
      <c r="I139" s="225"/>
      <c r="J139" s="226" t="n">
        <f aca="false">ROUND(I139*H139,2)</f>
        <v>0</v>
      </c>
      <c r="K139" s="227"/>
      <c r="L139" s="228"/>
      <c r="M139" s="229"/>
      <c r="N139" s="230" t="s">
        <v>37</v>
      </c>
      <c r="O139" s="74"/>
      <c r="P139" s="216" t="n">
        <f aca="false">O139*H139</f>
        <v>0</v>
      </c>
      <c r="Q139" s="216" t="n">
        <v>8E-005</v>
      </c>
      <c r="R139" s="216" t="n">
        <f aca="false">Q139*H139</f>
        <v>0.0008</v>
      </c>
      <c r="S139" s="216" t="n">
        <v>0</v>
      </c>
      <c r="T139" s="217" t="n">
        <f aca="false"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218" t="s">
        <v>118</v>
      </c>
      <c r="AT139" s="218" t="s">
        <v>145</v>
      </c>
      <c r="AU139" s="218" t="s">
        <v>79</v>
      </c>
      <c r="AY139" s="3" t="s">
        <v>108</v>
      </c>
      <c r="BE139" s="219" t="n">
        <f aca="false">IF(N139="základní",J139,0)</f>
        <v>0</v>
      </c>
      <c r="BF139" s="219" t="n">
        <f aca="false">IF(N139="snížená",J139,0)</f>
        <v>0</v>
      </c>
      <c r="BG139" s="219" t="n">
        <f aca="false">IF(N139="zákl. přenesená",J139,0)</f>
        <v>0</v>
      </c>
      <c r="BH139" s="219" t="n">
        <f aca="false">IF(N139="sníž. přenesená",J139,0)</f>
        <v>0</v>
      </c>
      <c r="BI139" s="219" t="n">
        <f aca="false">IF(N139="nulová",J139,0)</f>
        <v>0</v>
      </c>
      <c r="BJ139" s="3" t="s">
        <v>77</v>
      </c>
      <c r="BK139" s="219" t="n">
        <f aca="false">ROUND(I139*H139,2)</f>
        <v>0</v>
      </c>
      <c r="BL139" s="3" t="s">
        <v>116</v>
      </c>
      <c r="BM139" s="218" t="s">
        <v>181</v>
      </c>
    </row>
    <row r="140" s="31" customFormat="true" ht="21.75" hidden="false" customHeight="true" outlineLevel="0" collapsed="false">
      <c r="A140" s="24"/>
      <c r="B140" s="25"/>
      <c r="C140" s="220" t="s">
        <v>182</v>
      </c>
      <c r="D140" s="220" t="s">
        <v>145</v>
      </c>
      <c r="E140" s="221" t="s">
        <v>183</v>
      </c>
      <c r="F140" s="222" t="s">
        <v>184</v>
      </c>
      <c r="G140" s="223" t="s">
        <v>115</v>
      </c>
      <c r="H140" s="224" t="n">
        <v>20</v>
      </c>
      <c r="I140" s="225"/>
      <c r="J140" s="226" t="n">
        <f aca="false">ROUND(I140*H140,2)</f>
        <v>0</v>
      </c>
      <c r="K140" s="227"/>
      <c r="L140" s="228"/>
      <c r="M140" s="229"/>
      <c r="N140" s="230" t="s">
        <v>37</v>
      </c>
      <c r="O140" s="74"/>
      <c r="P140" s="216" t="n">
        <f aca="false">O140*H140</f>
        <v>0</v>
      </c>
      <c r="Q140" s="216" t="n">
        <v>0.0001</v>
      </c>
      <c r="R140" s="216" t="n">
        <f aca="false">Q140*H140</f>
        <v>0.002</v>
      </c>
      <c r="S140" s="216" t="n">
        <v>0</v>
      </c>
      <c r="T140" s="217" t="n">
        <f aca="false">S140*H140</f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218" t="s">
        <v>118</v>
      </c>
      <c r="AT140" s="218" t="s">
        <v>145</v>
      </c>
      <c r="AU140" s="218" t="s">
        <v>79</v>
      </c>
      <c r="AY140" s="3" t="s">
        <v>108</v>
      </c>
      <c r="BE140" s="219" t="n">
        <f aca="false">IF(N140="základní",J140,0)</f>
        <v>0</v>
      </c>
      <c r="BF140" s="219" t="n">
        <f aca="false">IF(N140="snížená",J140,0)</f>
        <v>0</v>
      </c>
      <c r="BG140" s="219" t="n">
        <f aca="false">IF(N140="zákl. přenesená",J140,0)</f>
        <v>0</v>
      </c>
      <c r="BH140" s="219" t="n">
        <f aca="false">IF(N140="sníž. přenesená",J140,0)</f>
        <v>0</v>
      </c>
      <c r="BI140" s="219" t="n">
        <f aca="false">IF(N140="nulová",J140,0)</f>
        <v>0</v>
      </c>
      <c r="BJ140" s="3" t="s">
        <v>77</v>
      </c>
      <c r="BK140" s="219" t="n">
        <f aca="false">ROUND(I140*H140,2)</f>
        <v>0</v>
      </c>
      <c r="BL140" s="3" t="s">
        <v>116</v>
      </c>
      <c r="BM140" s="218" t="s">
        <v>185</v>
      </c>
    </row>
    <row r="141" s="31" customFormat="true" ht="24.15" hidden="false" customHeight="true" outlineLevel="0" collapsed="false">
      <c r="A141" s="24"/>
      <c r="B141" s="25"/>
      <c r="C141" s="220" t="s">
        <v>186</v>
      </c>
      <c r="D141" s="220" t="s">
        <v>145</v>
      </c>
      <c r="E141" s="221" t="s">
        <v>187</v>
      </c>
      <c r="F141" s="222" t="s">
        <v>188</v>
      </c>
      <c r="G141" s="223" t="s">
        <v>115</v>
      </c>
      <c r="H141" s="224" t="n">
        <v>50</v>
      </c>
      <c r="I141" s="225"/>
      <c r="J141" s="226" t="n">
        <f aca="false">ROUND(I141*H141,2)</f>
        <v>0</v>
      </c>
      <c r="K141" s="227"/>
      <c r="L141" s="228"/>
      <c r="M141" s="229"/>
      <c r="N141" s="230" t="s">
        <v>37</v>
      </c>
      <c r="O141" s="74"/>
      <c r="P141" s="216" t="n">
        <f aca="false">O141*H141</f>
        <v>0</v>
      </c>
      <c r="Q141" s="216" t="n">
        <v>0.00011</v>
      </c>
      <c r="R141" s="216" t="n">
        <f aca="false">Q141*H141</f>
        <v>0.0055</v>
      </c>
      <c r="S141" s="216" t="n">
        <v>0</v>
      </c>
      <c r="T141" s="217" t="n">
        <f aca="false"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218" t="s">
        <v>118</v>
      </c>
      <c r="AT141" s="218" t="s">
        <v>145</v>
      </c>
      <c r="AU141" s="218" t="s">
        <v>79</v>
      </c>
      <c r="AY141" s="3" t="s">
        <v>108</v>
      </c>
      <c r="BE141" s="219" t="n">
        <f aca="false">IF(N141="základní",J141,0)</f>
        <v>0</v>
      </c>
      <c r="BF141" s="219" t="n">
        <f aca="false">IF(N141="snížená",J141,0)</f>
        <v>0</v>
      </c>
      <c r="BG141" s="219" t="n">
        <f aca="false">IF(N141="zákl. přenesená",J141,0)</f>
        <v>0</v>
      </c>
      <c r="BH141" s="219" t="n">
        <f aca="false">IF(N141="sníž. přenesená",J141,0)</f>
        <v>0</v>
      </c>
      <c r="BI141" s="219" t="n">
        <f aca="false">IF(N141="nulová",J141,0)</f>
        <v>0</v>
      </c>
      <c r="BJ141" s="3" t="s">
        <v>77</v>
      </c>
      <c r="BK141" s="219" t="n">
        <f aca="false">ROUND(I141*H141,2)</f>
        <v>0</v>
      </c>
      <c r="BL141" s="3" t="s">
        <v>116</v>
      </c>
      <c r="BM141" s="218" t="s">
        <v>189</v>
      </c>
    </row>
    <row r="142" s="31" customFormat="true" ht="24.15" hidden="false" customHeight="true" outlineLevel="0" collapsed="false">
      <c r="A142" s="24"/>
      <c r="B142" s="25"/>
      <c r="C142" s="220" t="s">
        <v>190</v>
      </c>
      <c r="D142" s="220" t="s">
        <v>145</v>
      </c>
      <c r="E142" s="221" t="s">
        <v>191</v>
      </c>
      <c r="F142" s="222" t="s">
        <v>192</v>
      </c>
      <c r="G142" s="223" t="s">
        <v>115</v>
      </c>
      <c r="H142" s="224" t="n">
        <v>5</v>
      </c>
      <c r="I142" s="225"/>
      <c r="J142" s="226" t="n">
        <f aca="false">ROUND(I142*H142,2)</f>
        <v>0</v>
      </c>
      <c r="K142" s="227"/>
      <c r="L142" s="228"/>
      <c r="M142" s="229"/>
      <c r="N142" s="230" t="s">
        <v>37</v>
      </c>
      <c r="O142" s="74"/>
      <c r="P142" s="216" t="n">
        <f aca="false">O142*H142</f>
        <v>0</v>
      </c>
      <c r="Q142" s="216" t="n">
        <v>0.00012</v>
      </c>
      <c r="R142" s="216" t="n">
        <f aca="false">Q142*H142</f>
        <v>0.0006</v>
      </c>
      <c r="S142" s="216" t="n">
        <v>0</v>
      </c>
      <c r="T142" s="217" t="n">
        <f aca="false"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218" t="s">
        <v>118</v>
      </c>
      <c r="AT142" s="218" t="s">
        <v>145</v>
      </c>
      <c r="AU142" s="218" t="s">
        <v>79</v>
      </c>
      <c r="AY142" s="3" t="s">
        <v>108</v>
      </c>
      <c r="BE142" s="219" t="n">
        <f aca="false">IF(N142="základní",J142,0)</f>
        <v>0</v>
      </c>
      <c r="BF142" s="219" t="n">
        <f aca="false">IF(N142="snížená",J142,0)</f>
        <v>0</v>
      </c>
      <c r="BG142" s="219" t="n">
        <f aca="false">IF(N142="zákl. přenesená",J142,0)</f>
        <v>0</v>
      </c>
      <c r="BH142" s="219" t="n">
        <f aca="false">IF(N142="sníž. přenesená",J142,0)</f>
        <v>0</v>
      </c>
      <c r="BI142" s="219" t="n">
        <f aca="false">IF(N142="nulová",J142,0)</f>
        <v>0</v>
      </c>
      <c r="BJ142" s="3" t="s">
        <v>77</v>
      </c>
      <c r="BK142" s="219" t="n">
        <f aca="false">ROUND(I142*H142,2)</f>
        <v>0</v>
      </c>
      <c r="BL142" s="3" t="s">
        <v>116</v>
      </c>
      <c r="BM142" s="218" t="s">
        <v>193</v>
      </c>
    </row>
    <row r="143" s="31" customFormat="true" ht="24.15" hidden="false" customHeight="true" outlineLevel="0" collapsed="false">
      <c r="A143" s="24"/>
      <c r="B143" s="25"/>
      <c r="C143" s="220" t="s">
        <v>7</v>
      </c>
      <c r="D143" s="220" t="s">
        <v>145</v>
      </c>
      <c r="E143" s="221" t="s">
        <v>194</v>
      </c>
      <c r="F143" s="222" t="s">
        <v>195</v>
      </c>
      <c r="G143" s="223" t="s">
        <v>115</v>
      </c>
      <c r="H143" s="224" t="n">
        <v>80</v>
      </c>
      <c r="I143" s="225"/>
      <c r="J143" s="226" t="n">
        <f aca="false">ROUND(I143*H143,2)</f>
        <v>0</v>
      </c>
      <c r="K143" s="227"/>
      <c r="L143" s="228"/>
      <c r="M143" s="229"/>
      <c r="N143" s="230" t="s">
        <v>37</v>
      </c>
      <c r="O143" s="74"/>
      <c r="P143" s="216" t="n">
        <f aca="false">O143*H143</f>
        <v>0</v>
      </c>
      <c r="Q143" s="216" t="n">
        <v>0.00012</v>
      </c>
      <c r="R143" s="216" t="n">
        <f aca="false">Q143*H143</f>
        <v>0.0096</v>
      </c>
      <c r="S143" s="216" t="n">
        <v>0</v>
      </c>
      <c r="T143" s="217" t="n">
        <f aca="false"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218" t="s">
        <v>118</v>
      </c>
      <c r="AT143" s="218" t="s">
        <v>145</v>
      </c>
      <c r="AU143" s="218" t="s">
        <v>79</v>
      </c>
      <c r="AY143" s="3" t="s">
        <v>108</v>
      </c>
      <c r="BE143" s="219" t="n">
        <f aca="false">IF(N143="základní",J143,0)</f>
        <v>0</v>
      </c>
      <c r="BF143" s="219" t="n">
        <f aca="false">IF(N143="snížená",J143,0)</f>
        <v>0</v>
      </c>
      <c r="BG143" s="219" t="n">
        <f aca="false">IF(N143="zákl. přenesená",J143,0)</f>
        <v>0</v>
      </c>
      <c r="BH143" s="219" t="n">
        <f aca="false">IF(N143="sníž. přenesená",J143,0)</f>
        <v>0</v>
      </c>
      <c r="BI143" s="219" t="n">
        <f aca="false">IF(N143="nulová",J143,0)</f>
        <v>0</v>
      </c>
      <c r="BJ143" s="3" t="s">
        <v>77</v>
      </c>
      <c r="BK143" s="219" t="n">
        <f aca="false">ROUND(I143*H143,2)</f>
        <v>0</v>
      </c>
      <c r="BL143" s="3" t="s">
        <v>116</v>
      </c>
      <c r="BM143" s="218" t="s">
        <v>196</v>
      </c>
    </row>
    <row r="144" s="31" customFormat="true" ht="24.15" hidden="false" customHeight="true" outlineLevel="0" collapsed="false">
      <c r="A144" s="24"/>
      <c r="B144" s="25"/>
      <c r="C144" s="220" t="s">
        <v>116</v>
      </c>
      <c r="D144" s="220" t="s">
        <v>145</v>
      </c>
      <c r="E144" s="221" t="s">
        <v>197</v>
      </c>
      <c r="F144" s="222" t="s">
        <v>198</v>
      </c>
      <c r="G144" s="223" t="s">
        <v>115</v>
      </c>
      <c r="H144" s="224" t="n">
        <v>20</v>
      </c>
      <c r="I144" s="225"/>
      <c r="J144" s="226" t="n">
        <f aca="false">ROUND(I144*H144,2)</f>
        <v>0</v>
      </c>
      <c r="K144" s="227"/>
      <c r="L144" s="228"/>
      <c r="M144" s="229"/>
      <c r="N144" s="230" t="s">
        <v>37</v>
      </c>
      <c r="O144" s="74"/>
      <c r="P144" s="216" t="n">
        <f aca="false">O144*H144</f>
        <v>0</v>
      </c>
      <c r="Q144" s="216" t="n">
        <v>0.00012</v>
      </c>
      <c r="R144" s="216" t="n">
        <f aca="false">Q144*H144</f>
        <v>0.0024</v>
      </c>
      <c r="S144" s="216" t="n">
        <v>0</v>
      </c>
      <c r="T144" s="217" t="n">
        <f aca="false"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218" t="s">
        <v>118</v>
      </c>
      <c r="AT144" s="218" t="s">
        <v>145</v>
      </c>
      <c r="AU144" s="218" t="s">
        <v>79</v>
      </c>
      <c r="AY144" s="3" t="s">
        <v>108</v>
      </c>
      <c r="BE144" s="219" t="n">
        <f aca="false">IF(N144="základní",J144,0)</f>
        <v>0</v>
      </c>
      <c r="BF144" s="219" t="n">
        <f aca="false">IF(N144="snížená",J144,0)</f>
        <v>0</v>
      </c>
      <c r="BG144" s="219" t="n">
        <f aca="false">IF(N144="zákl. přenesená",J144,0)</f>
        <v>0</v>
      </c>
      <c r="BH144" s="219" t="n">
        <f aca="false">IF(N144="sníž. přenesená",J144,0)</f>
        <v>0</v>
      </c>
      <c r="BI144" s="219" t="n">
        <f aca="false">IF(N144="nulová",J144,0)</f>
        <v>0</v>
      </c>
      <c r="BJ144" s="3" t="s">
        <v>77</v>
      </c>
      <c r="BK144" s="219" t="n">
        <f aca="false">ROUND(I144*H144,2)</f>
        <v>0</v>
      </c>
      <c r="BL144" s="3" t="s">
        <v>116</v>
      </c>
      <c r="BM144" s="218" t="s">
        <v>199</v>
      </c>
    </row>
    <row r="145" s="31" customFormat="true" ht="24.15" hidden="false" customHeight="true" outlineLevel="0" collapsed="false">
      <c r="A145" s="24"/>
      <c r="B145" s="25"/>
      <c r="C145" s="220" t="s">
        <v>200</v>
      </c>
      <c r="D145" s="220" t="s">
        <v>145</v>
      </c>
      <c r="E145" s="221" t="s">
        <v>201</v>
      </c>
      <c r="F145" s="222" t="s">
        <v>202</v>
      </c>
      <c r="G145" s="223" t="s">
        <v>115</v>
      </c>
      <c r="H145" s="224" t="n">
        <v>12</v>
      </c>
      <c r="I145" s="225"/>
      <c r="J145" s="226" t="n">
        <f aca="false">ROUND(I145*H145,2)</f>
        <v>0</v>
      </c>
      <c r="K145" s="227"/>
      <c r="L145" s="228"/>
      <c r="M145" s="229"/>
      <c r="N145" s="230" t="s">
        <v>37</v>
      </c>
      <c r="O145" s="74"/>
      <c r="P145" s="216" t="n">
        <f aca="false">O145*H145</f>
        <v>0</v>
      </c>
      <c r="Q145" s="216" t="n">
        <v>0.00012</v>
      </c>
      <c r="R145" s="216" t="n">
        <f aca="false">Q145*H145</f>
        <v>0.00144</v>
      </c>
      <c r="S145" s="216" t="n">
        <v>0</v>
      </c>
      <c r="T145" s="217" t="n">
        <f aca="false"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218" t="s">
        <v>118</v>
      </c>
      <c r="AT145" s="218" t="s">
        <v>145</v>
      </c>
      <c r="AU145" s="218" t="s">
        <v>79</v>
      </c>
      <c r="AY145" s="3" t="s">
        <v>108</v>
      </c>
      <c r="BE145" s="219" t="n">
        <f aca="false">IF(N145="základní",J145,0)</f>
        <v>0</v>
      </c>
      <c r="BF145" s="219" t="n">
        <f aca="false">IF(N145="snížená",J145,0)</f>
        <v>0</v>
      </c>
      <c r="BG145" s="219" t="n">
        <f aca="false">IF(N145="zákl. přenesená",J145,0)</f>
        <v>0</v>
      </c>
      <c r="BH145" s="219" t="n">
        <f aca="false">IF(N145="sníž. přenesená",J145,0)</f>
        <v>0</v>
      </c>
      <c r="BI145" s="219" t="n">
        <f aca="false">IF(N145="nulová",J145,0)</f>
        <v>0</v>
      </c>
      <c r="BJ145" s="3" t="s">
        <v>77</v>
      </c>
      <c r="BK145" s="219" t="n">
        <f aca="false">ROUND(I145*H145,2)</f>
        <v>0</v>
      </c>
      <c r="BL145" s="3" t="s">
        <v>116</v>
      </c>
      <c r="BM145" s="218" t="s">
        <v>203</v>
      </c>
    </row>
    <row r="146" s="31" customFormat="true" ht="24.15" hidden="false" customHeight="true" outlineLevel="0" collapsed="false">
      <c r="A146" s="24"/>
      <c r="B146" s="25"/>
      <c r="C146" s="220" t="s">
        <v>204</v>
      </c>
      <c r="D146" s="220" t="s">
        <v>145</v>
      </c>
      <c r="E146" s="221" t="s">
        <v>205</v>
      </c>
      <c r="F146" s="222" t="s">
        <v>206</v>
      </c>
      <c r="G146" s="223" t="s">
        <v>115</v>
      </c>
      <c r="H146" s="224" t="n">
        <v>100</v>
      </c>
      <c r="I146" s="225"/>
      <c r="J146" s="226" t="n">
        <f aca="false">ROUND(I146*H146,2)</f>
        <v>0</v>
      </c>
      <c r="K146" s="227"/>
      <c r="L146" s="228"/>
      <c r="M146" s="229"/>
      <c r="N146" s="230" t="s">
        <v>37</v>
      </c>
      <c r="O146" s="74"/>
      <c r="P146" s="216" t="n">
        <f aca="false">O146*H146</f>
        <v>0</v>
      </c>
      <c r="Q146" s="216" t="n">
        <v>0.00037</v>
      </c>
      <c r="R146" s="216" t="n">
        <f aca="false">Q146*H146</f>
        <v>0.037</v>
      </c>
      <c r="S146" s="216" t="n">
        <v>0</v>
      </c>
      <c r="T146" s="217" t="n">
        <f aca="false">S146*H146</f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218" t="s">
        <v>118</v>
      </c>
      <c r="AT146" s="218" t="s">
        <v>145</v>
      </c>
      <c r="AU146" s="218" t="s">
        <v>79</v>
      </c>
      <c r="AY146" s="3" t="s">
        <v>108</v>
      </c>
      <c r="BE146" s="219" t="n">
        <f aca="false">IF(N146="základní",J146,0)</f>
        <v>0</v>
      </c>
      <c r="BF146" s="219" t="n">
        <f aca="false">IF(N146="snížená",J146,0)</f>
        <v>0</v>
      </c>
      <c r="BG146" s="219" t="n">
        <f aca="false">IF(N146="zákl. přenesená",J146,0)</f>
        <v>0</v>
      </c>
      <c r="BH146" s="219" t="n">
        <f aca="false">IF(N146="sníž. přenesená",J146,0)</f>
        <v>0</v>
      </c>
      <c r="BI146" s="219" t="n">
        <f aca="false">IF(N146="nulová",J146,0)</f>
        <v>0</v>
      </c>
      <c r="BJ146" s="3" t="s">
        <v>77</v>
      </c>
      <c r="BK146" s="219" t="n">
        <f aca="false">ROUND(I146*H146,2)</f>
        <v>0</v>
      </c>
      <c r="BL146" s="3" t="s">
        <v>116</v>
      </c>
      <c r="BM146" s="218" t="s">
        <v>207</v>
      </c>
    </row>
    <row r="147" s="31" customFormat="true" ht="24.15" hidden="false" customHeight="true" outlineLevel="0" collapsed="false">
      <c r="A147" s="24"/>
      <c r="B147" s="25"/>
      <c r="C147" s="220" t="s">
        <v>208</v>
      </c>
      <c r="D147" s="220" t="s">
        <v>145</v>
      </c>
      <c r="E147" s="221" t="s">
        <v>209</v>
      </c>
      <c r="F147" s="222" t="s">
        <v>210</v>
      </c>
      <c r="G147" s="223" t="s">
        <v>115</v>
      </c>
      <c r="H147" s="224" t="n">
        <v>70</v>
      </c>
      <c r="I147" s="225"/>
      <c r="J147" s="226" t="n">
        <f aca="false">ROUND(I147*H147,2)</f>
        <v>0</v>
      </c>
      <c r="K147" s="227"/>
      <c r="L147" s="228"/>
      <c r="M147" s="229"/>
      <c r="N147" s="230" t="s">
        <v>37</v>
      </c>
      <c r="O147" s="74"/>
      <c r="P147" s="216" t="n">
        <f aca="false">O147*H147</f>
        <v>0</v>
      </c>
      <c r="Q147" s="216" t="n">
        <v>0.00078</v>
      </c>
      <c r="R147" s="216" t="n">
        <f aca="false">Q147*H147</f>
        <v>0.0546</v>
      </c>
      <c r="S147" s="216" t="n">
        <v>0</v>
      </c>
      <c r="T147" s="217" t="n">
        <f aca="false"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218" t="s">
        <v>118</v>
      </c>
      <c r="AT147" s="218" t="s">
        <v>145</v>
      </c>
      <c r="AU147" s="218" t="s">
        <v>79</v>
      </c>
      <c r="AY147" s="3" t="s">
        <v>108</v>
      </c>
      <c r="BE147" s="219" t="n">
        <f aca="false">IF(N147="základní",J147,0)</f>
        <v>0</v>
      </c>
      <c r="BF147" s="219" t="n">
        <f aca="false">IF(N147="snížená",J147,0)</f>
        <v>0</v>
      </c>
      <c r="BG147" s="219" t="n">
        <f aca="false">IF(N147="zákl. přenesená",J147,0)</f>
        <v>0</v>
      </c>
      <c r="BH147" s="219" t="n">
        <f aca="false">IF(N147="sníž. přenesená",J147,0)</f>
        <v>0</v>
      </c>
      <c r="BI147" s="219" t="n">
        <f aca="false">IF(N147="nulová",J147,0)</f>
        <v>0</v>
      </c>
      <c r="BJ147" s="3" t="s">
        <v>77</v>
      </c>
      <c r="BK147" s="219" t="n">
        <f aca="false">ROUND(I147*H147,2)</f>
        <v>0</v>
      </c>
      <c r="BL147" s="3" t="s">
        <v>116</v>
      </c>
      <c r="BM147" s="218" t="s">
        <v>211</v>
      </c>
    </row>
    <row r="148" s="31" customFormat="true" ht="24.15" hidden="false" customHeight="true" outlineLevel="0" collapsed="false">
      <c r="A148" s="24"/>
      <c r="B148" s="25"/>
      <c r="C148" s="220" t="s">
        <v>212</v>
      </c>
      <c r="D148" s="220" t="s">
        <v>145</v>
      </c>
      <c r="E148" s="221" t="s">
        <v>213</v>
      </c>
      <c r="F148" s="222" t="s">
        <v>214</v>
      </c>
      <c r="G148" s="223" t="s">
        <v>115</v>
      </c>
      <c r="H148" s="224" t="n">
        <v>150</v>
      </c>
      <c r="I148" s="225"/>
      <c r="J148" s="226" t="n">
        <f aca="false">ROUND(I148*H148,2)</f>
        <v>0</v>
      </c>
      <c r="K148" s="227"/>
      <c r="L148" s="228"/>
      <c r="M148" s="229"/>
      <c r="N148" s="230" t="s">
        <v>37</v>
      </c>
      <c r="O148" s="74"/>
      <c r="P148" s="216" t="n">
        <f aca="false">O148*H148</f>
        <v>0</v>
      </c>
      <c r="Q148" s="216" t="n">
        <v>0.00125</v>
      </c>
      <c r="R148" s="216" t="n">
        <f aca="false">Q148*H148</f>
        <v>0.1875</v>
      </c>
      <c r="S148" s="216" t="n">
        <v>0</v>
      </c>
      <c r="T148" s="217" t="n">
        <f aca="false"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218" t="s">
        <v>118</v>
      </c>
      <c r="AT148" s="218" t="s">
        <v>145</v>
      </c>
      <c r="AU148" s="218" t="s">
        <v>79</v>
      </c>
      <c r="AY148" s="3" t="s">
        <v>108</v>
      </c>
      <c r="BE148" s="219" t="n">
        <f aca="false">IF(N148="základní",J148,0)</f>
        <v>0</v>
      </c>
      <c r="BF148" s="219" t="n">
        <f aca="false">IF(N148="snížená",J148,0)</f>
        <v>0</v>
      </c>
      <c r="BG148" s="219" t="n">
        <f aca="false">IF(N148="zákl. přenesená",J148,0)</f>
        <v>0</v>
      </c>
      <c r="BH148" s="219" t="n">
        <f aca="false">IF(N148="sníž. přenesená",J148,0)</f>
        <v>0</v>
      </c>
      <c r="BI148" s="219" t="n">
        <f aca="false">IF(N148="nulová",J148,0)</f>
        <v>0</v>
      </c>
      <c r="BJ148" s="3" t="s">
        <v>77</v>
      </c>
      <c r="BK148" s="219" t="n">
        <f aca="false">ROUND(I148*H148,2)</f>
        <v>0</v>
      </c>
      <c r="BL148" s="3" t="s">
        <v>116</v>
      </c>
      <c r="BM148" s="218" t="s">
        <v>215</v>
      </c>
    </row>
    <row r="149" s="31" customFormat="true" ht="24.15" hidden="false" customHeight="true" outlineLevel="0" collapsed="false">
      <c r="A149" s="24"/>
      <c r="B149" s="25"/>
      <c r="C149" s="220" t="s">
        <v>216</v>
      </c>
      <c r="D149" s="220" t="s">
        <v>145</v>
      </c>
      <c r="E149" s="221" t="s">
        <v>217</v>
      </c>
      <c r="F149" s="222" t="s">
        <v>218</v>
      </c>
      <c r="G149" s="223" t="s">
        <v>115</v>
      </c>
      <c r="H149" s="224" t="n">
        <v>220</v>
      </c>
      <c r="I149" s="225"/>
      <c r="J149" s="226" t="n">
        <f aca="false">ROUND(I149*H149,2)</f>
        <v>0</v>
      </c>
      <c r="K149" s="227"/>
      <c r="L149" s="228"/>
      <c r="M149" s="229"/>
      <c r="N149" s="230" t="s">
        <v>37</v>
      </c>
      <c r="O149" s="74"/>
      <c r="P149" s="216" t="n">
        <f aca="false">O149*H149</f>
        <v>0</v>
      </c>
      <c r="Q149" s="216" t="n">
        <v>0.0015</v>
      </c>
      <c r="R149" s="216" t="n">
        <f aca="false">Q149*H149</f>
        <v>0.33</v>
      </c>
      <c r="S149" s="216" t="n">
        <v>0</v>
      </c>
      <c r="T149" s="217" t="n">
        <f aca="false"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218" t="s">
        <v>118</v>
      </c>
      <c r="AT149" s="218" t="s">
        <v>145</v>
      </c>
      <c r="AU149" s="218" t="s">
        <v>79</v>
      </c>
      <c r="AY149" s="3" t="s">
        <v>108</v>
      </c>
      <c r="BE149" s="219" t="n">
        <f aca="false">IF(N149="základní",J149,0)</f>
        <v>0</v>
      </c>
      <c r="BF149" s="219" t="n">
        <f aca="false">IF(N149="snížená",J149,0)</f>
        <v>0</v>
      </c>
      <c r="BG149" s="219" t="n">
        <f aca="false">IF(N149="zákl. přenesená",J149,0)</f>
        <v>0</v>
      </c>
      <c r="BH149" s="219" t="n">
        <f aca="false">IF(N149="sníž. přenesená",J149,0)</f>
        <v>0</v>
      </c>
      <c r="BI149" s="219" t="n">
        <f aca="false">IF(N149="nulová",J149,0)</f>
        <v>0</v>
      </c>
      <c r="BJ149" s="3" t="s">
        <v>77</v>
      </c>
      <c r="BK149" s="219" t="n">
        <f aca="false">ROUND(I149*H149,2)</f>
        <v>0</v>
      </c>
      <c r="BL149" s="3" t="s">
        <v>116</v>
      </c>
      <c r="BM149" s="218" t="s">
        <v>219</v>
      </c>
    </row>
    <row r="150" s="31" customFormat="true" ht="24.15" hidden="false" customHeight="true" outlineLevel="0" collapsed="false">
      <c r="A150" s="24"/>
      <c r="B150" s="25"/>
      <c r="C150" s="220" t="s">
        <v>220</v>
      </c>
      <c r="D150" s="220" t="s">
        <v>145</v>
      </c>
      <c r="E150" s="221" t="s">
        <v>221</v>
      </c>
      <c r="F150" s="222" t="s">
        <v>222</v>
      </c>
      <c r="G150" s="223" t="s">
        <v>115</v>
      </c>
      <c r="H150" s="224" t="n">
        <v>220</v>
      </c>
      <c r="I150" s="225"/>
      <c r="J150" s="226" t="n">
        <f aca="false">ROUND(I150*H150,2)</f>
        <v>0</v>
      </c>
      <c r="K150" s="227"/>
      <c r="L150" s="228"/>
      <c r="M150" s="229"/>
      <c r="N150" s="230" t="s">
        <v>37</v>
      </c>
      <c r="O150" s="74"/>
      <c r="P150" s="216" t="n">
        <f aca="false">O150*H150</f>
        <v>0</v>
      </c>
      <c r="Q150" s="216" t="n">
        <v>0.0031</v>
      </c>
      <c r="R150" s="216" t="n">
        <f aca="false">Q150*H150</f>
        <v>0.682</v>
      </c>
      <c r="S150" s="216" t="n">
        <v>0</v>
      </c>
      <c r="T150" s="217" t="n">
        <f aca="false"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218" t="s">
        <v>118</v>
      </c>
      <c r="AT150" s="218" t="s">
        <v>145</v>
      </c>
      <c r="AU150" s="218" t="s">
        <v>79</v>
      </c>
      <c r="AY150" s="3" t="s">
        <v>108</v>
      </c>
      <c r="BE150" s="219" t="n">
        <f aca="false">IF(N150="základní",J150,0)</f>
        <v>0</v>
      </c>
      <c r="BF150" s="219" t="n">
        <f aca="false">IF(N150="snížená",J150,0)</f>
        <v>0</v>
      </c>
      <c r="BG150" s="219" t="n">
        <f aca="false">IF(N150="zákl. přenesená",J150,0)</f>
        <v>0</v>
      </c>
      <c r="BH150" s="219" t="n">
        <f aca="false">IF(N150="sníž. přenesená",J150,0)</f>
        <v>0</v>
      </c>
      <c r="BI150" s="219" t="n">
        <f aca="false">IF(N150="nulová",J150,0)</f>
        <v>0</v>
      </c>
      <c r="BJ150" s="3" t="s">
        <v>77</v>
      </c>
      <c r="BK150" s="219" t="n">
        <f aca="false">ROUND(I150*H150,2)</f>
        <v>0</v>
      </c>
      <c r="BL150" s="3" t="s">
        <v>116</v>
      </c>
      <c r="BM150" s="218" t="s">
        <v>223</v>
      </c>
    </row>
    <row r="151" s="31" customFormat="true" ht="24.15" hidden="false" customHeight="true" outlineLevel="0" collapsed="false">
      <c r="A151" s="24"/>
      <c r="B151" s="25"/>
      <c r="C151" s="206" t="s">
        <v>224</v>
      </c>
      <c r="D151" s="206" t="s">
        <v>112</v>
      </c>
      <c r="E151" s="207" t="s">
        <v>225</v>
      </c>
      <c r="F151" s="208" t="s">
        <v>226</v>
      </c>
      <c r="G151" s="209" t="s">
        <v>115</v>
      </c>
      <c r="H151" s="210" t="n">
        <v>20</v>
      </c>
      <c r="I151" s="211"/>
      <c r="J151" s="212" t="n">
        <f aca="false">ROUND(I151*H151,2)</f>
        <v>0</v>
      </c>
      <c r="K151" s="213"/>
      <c r="L151" s="30"/>
      <c r="M151" s="214"/>
      <c r="N151" s="215" t="s">
        <v>37</v>
      </c>
      <c r="O151" s="74"/>
      <c r="P151" s="216" t="n">
        <f aca="false">O151*H151</f>
        <v>0</v>
      </c>
      <c r="Q151" s="216" t="n">
        <v>0.00148</v>
      </c>
      <c r="R151" s="216" t="n">
        <f aca="false">Q151*H151</f>
        <v>0.0296</v>
      </c>
      <c r="S151" s="216" t="n">
        <v>0</v>
      </c>
      <c r="T151" s="217" t="n">
        <f aca="false"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218" t="s">
        <v>116</v>
      </c>
      <c r="AT151" s="218" t="s">
        <v>112</v>
      </c>
      <c r="AU151" s="218" t="s">
        <v>79</v>
      </c>
      <c r="AY151" s="3" t="s">
        <v>108</v>
      </c>
      <c r="BE151" s="219" t="n">
        <f aca="false">IF(N151="základní",J151,0)</f>
        <v>0</v>
      </c>
      <c r="BF151" s="219" t="n">
        <f aca="false">IF(N151="snížená",J151,0)</f>
        <v>0</v>
      </c>
      <c r="BG151" s="219" t="n">
        <f aca="false">IF(N151="zákl. přenesená",J151,0)</f>
        <v>0</v>
      </c>
      <c r="BH151" s="219" t="n">
        <f aca="false">IF(N151="sníž. přenesená",J151,0)</f>
        <v>0</v>
      </c>
      <c r="BI151" s="219" t="n">
        <f aca="false">IF(N151="nulová",J151,0)</f>
        <v>0</v>
      </c>
      <c r="BJ151" s="3" t="s">
        <v>77</v>
      </c>
      <c r="BK151" s="219" t="n">
        <f aca="false">ROUND(I151*H151,2)</f>
        <v>0</v>
      </c>
      <c r="BL151" s="3" t="s">
        <v>116</v>
      </c>
      <c r="BM151" s="218" t="s">
        <v>227</v>
      </c>
    </row>
    <row r="152" s="31" customFormat="true" ht="24.15" hidden="false" customHeight="true" outlineLevel="0" collapsed="false">
      <c r="A152" s="24"/>
      <c r="B152" s="25"/>
      <c r="C152" s="206" t="s">
        <v>228</v>
      </c>
      <c r="D152" s="206" t="s">
        <v>112</v>
      </c>
      <c r="E152" s="207" t="s">
        <v>229</v>
      </c>
      <c r="F152" s="208" t="s">
        <v>230</v>
      </c>
      <c r="G152" s="209" t="s">
        <v>115</v>
      </c>
      <c r="H152" s="210" t="n">
        <v>140</v>
      </c>
      <c r="I152" s="211"/>
      <c r="J152" s="212" t="n">
        <f aca="false">ROUND(I152*H152,2)</f>
        <v>0</v>
      </c>
      <c r="K152" s="213"/>
      <c r="L152" s="30"/>
      <c r="M152" s="214"/>
      <c r="N152" s="215" t="s">
        <v>37</v>
      </c>
      <c r="O152" s="74"/>
      <c r="P152" s="216" t="n">
        <f aca="false">O152*H152</f>
        <v>0</v>
      </c>
      <c r="Q152" s="216" t="n">
        <v>0.00189</v>
      </c>
      <c r="R152" s="216" t="n">
        <f aca="false">Q152*H152</f>
        <v>0.2646</v>
      </c>
      <c r="S152" s="216" t="n">
        <v>0</v>
      </c>
      <c r="T152" s="217" t="n">
        <f aca="false"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218" t="s">
        <v>116</v>
      </c>
      <c r="AT152" s="218" t="s">
        <v>112</v>
      </c>
      <c r="AU152" s="218" t="s">
        <v>79</v>
      </c>
      <c r="AY152" s="3" t="s">
        <v>108</v>
      </c>
      <c r="BE152" s="219" t="n">
        <f aca="false">IF(N152="základní",J152,0)</f>
        <v>0</v>
      </c>
      <c r="BF152" s="219" t="n">
        <f aca="false">IF(N152="snížená",J152,0)</f>
        <v>0</v>
      </c>
      <c r="BG152" s="219" t="n">
        <f aca="false">IF(N152="zákl. přenesená",J152,0)</f>
        <v>0</v>
      </c>
      <c r="BH152" s="219" t="n">
        <f aca="false">IF(N152="sníž. přenesená",J152,0)</f>
        <v>0</v>
      </c>
      <c r="BI152" s="219" t="n">
        <f aca="false">IF(N152="nulová",J152,0)</f>
        <v>0</v>
      </c>
      <c r="BJ152" s="3" t="s">
        <v>77</v>
      </c>
      <c r="BK152" s="219" t="n">
        <f aca="false">ROUND(I152*H152,2)</f>
        <v>0</v>
      </c>
      <c r="BL152" s="3" t="s">
        <v>116</v>
      </c>
      <c r="BM152" s="218" t="s">
        <v>231</v>
      </c>
    </row>
    <row r="153" s="31" customFormat="true" ht="24.15" hidden="false" customHeight="true" outlineLevel="0" collapsed="false">
      <c r="A153" s="24"/>
      <c r="B153" s="25"/>
      <c r="C153" s="206" t="s">
        <v>232</v>
      </c>
      <c r="D153" s="206" t="s">
        <v>112</v>
      </c>
      <c r="E153" s="207" t="s">
        <v>233</v>
      </c>
      <c r="F153" s="208" t="s">
        <v>234</v>
      </c>
      <c r="G153" s="209" t="s">
        <v>115</v>
      </c>
      <c r="H153" s="210" t="n">
        <v>80</v>
      </c>
      <c r="I153" s="211"/>
      <c r="J153" s="212" t="n">
        <f aca="false">ROUND(I153*H153,2)</f>
        <v>0</v>
      </c>
      <c r="K153" s="213"/>
      <c r="L153" s="30"/>
      <c r="M153" s="214"/>
      <c r="N153" s="215" t="s">
        <v>37</v>
      </c>
      <c r="O153" s="74"/>
      <c r="P153" s="216" t="n">
        <f aca="false">O153*H153</f>
        <v>0</v>
      </c>
      <c r="Q153" s="216" t="n">
        <v>0.00284</v>
      </c>
      <c r="R153" s="216" t="n">
        <f aca="false">Q153*H153</f>
        <v>0.2272</v>
      </c>
      <c r="S153" s="216" t="n">
        <v>0</v>
      </c>
      <c r="T153" s="217" t="n">
        <f aca="false"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218" t="s">
        <v>116</v>
      </c>
      <c r="AT153" s="218" t="s">
        <v>112</v>
      </c>
      <c r="AU153" s="218" t="s">
        <v>79</v>
      </c>
      <c r="AY153" s="3" t="s">
        <v>108</v>
      </c>
      <c r="BE153" s="219" t="n">
        <f aca="false">IF(N153="základní",J153,0)</f>
        <v>0</v>
      </c>
      <c r="BF153" s="219" t="n">
        <f aca="false">IF(N153="snížená",J153,0)</f>
        <v>0</v>
      </c>
      <c r="BG153" s="219" t="n">
        <f aca="false">IF(N153="zákl. přenesená",J153,0)</f>
        <v>0</v>
      </c>
      <c r="BH153" s="219" t="n">
        <f aca="false">IF(N153="sníž. přenesená",J153,0)</f>
        <v>0</v>
      </c>
      <c r="BI153" s="219" t="n">
        <f aca="false">IF(N153="nulová",J153,0)</f>
        <v>0</v>
      </c>
      <c r="BJ153" s="3" t="s">
        <v>77</v>
      </c>
      <c r="BK153" s="219" t="n">
        <f aca="false">ROUND(I153*H153,2)</f>
        <v>0</v>
      </c>
      <c r="BL153" s="3" t="s">
        <v>116</v>
      </c>
      <c r="BM153" s="218" t="s">
        <v>235</v>
      </c>
    </row>
    <row r="154" s="31" customFormat="true" ht="24.15" hidden="false" customHeight="true" outlineLevel="0" collapsed="false">
      <c r="A154" s="24"/>
      <c r="B154" s="25"/>
      <c r="C154" s="206" t="s">
        <v>236</v>
      </c>
      <c r="D154" s="206" t="s">
        <v>112</v>
      </c>
      <c r="E154" s="207" t="s">
        <v>237</v>
      </c>
      <c r="F154" s="208" t="s">
        <v>238</v>
      </c>
      <c r="G154" s="209" t="s">
        <v>115</v>
      </c>
      <c r="H154" s="210" t="n">
        <v>150</v>
      </c>
      <c r="I154" s="211"/>
      <c r="J154" s="212" t="n">
        <f aca="false">ROUND(I154*H154,2)</f>
        <v>0</v>
      </c>
      <c r="K154" s="213"/>
      <c r="L154" s="30"/>
      <c r="M154" s="214"/>
      <c r="N154" s="215" t="s">
        <v>37</v>
      </c>
      <c r="O154" s="74"/>
      <c r="P154" s="216" t="n">
        <f aca="false">O154*H154</f>
        <v>0</v>
      </c>
      <c r="Q154" s="216" t="n">
        <v>0.00367</v>
      </c>
      <c r="R154" s="216" t="n">
        <f aca="false">Q154*H154</f>
        <v>0.5505</v>
      </c>
      <c r="S154" s="216" t="n">
        <v>0</v>
      </c>
      <c r="T154" s="217" t="n">
        <f aca="false"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218" t="s">
        <v>116</v>
      </c>
      <c r="AT154" s="218" t="s">
        <v>112</v>
      </c>
      <c r="AU154" s="218" t="s">
        <v>79</v>
      </c>
      <c r="AY154" s="3" t="s">
        <v>108</v>
      </c>
      <c r="BE154" s="219" t="n">
        <f aca="false">IF(N154="základní",J154,0)</f>
        <v>0</v>
      </c>
      <c r="BF154" s="219" t="n">
        <f aca="false">IF(N154="snížená",J154,0)</f>
        <v>0</v>
      </c>
      <c r="BG154" s="219" t="n">
        <f aca="false">IF(N154="zákl. přenesená",J154,0)</f>
        <v>0</v>
      </c>
      <c r="BH154" s="219" t="n">
        <f aca="false">IF(N154="sníž. přenesená",J154,0)</f>
        <v>0</v>
      </c>
      <c r="BI154" s="219" t="n">
        <f aca="false">IF(N154="nulová",J154,0)</f>
        <v>0</v>
      </c>
      <c r="BJ154" s="3" t="s">
        <v>77</v>
      </c>
      <c r="BK154" s="219" t="n">
        <f aca="false">ROUND(I154*H154,2)</f>
        <v>0</v>
      </c>
      <c r="BL154" s="3" t="s">
        <v>116</v>
      </c>
      <c r="BM154" s="218" t="s">
        <v>239</v>
      </c>
    </row>
    <row r="155" s="31" customFormat="true" ht="24.15" hidden="false" customHeight="true" outlineLevel="0" collapsed="false">
      <c r="A155" s="24"/>
      <c r="B155" s="25"/>
      <c r="C155" s="206" t="s">
        <v>240</v>
      </c>
      <c r="D155" s="206" t="s">
        <v>112</v>
      </c>
      <c r="E155" s="207" t="s">
        <v>241</v>
      </c>
      <c r="F155" s="208" t="s">
        <v>242</v>
      </c>
      <c r="G155" s="209" t="s">
        <v>115</v>
      </c>
      <c r="H155" s="210" t="n">
        <v>70</v>
      </c>
      <c r="I155" s="211"/>
      <c r="J155" s="212" t="n">
        <f aca="false">ROUND(I155*H155,2)</f>
        <v>0</v>
      </c>
      <c r="K155" s="213"/>
      <c r="L155" s="30"/>
      <c r="M155" s="214"/>
      <c r="N155" s="215" t="s">
        <v>37</v>
      </c>
      <c r="O155" s="74"/>
      <c r="P155" s="216" t="n">
        <f aca="false">O155*H155</f>
        <v>0</v>
      </c>
      <c r="Q155" s="216" t="n">
        <v>0.00428</v>
      </c>
      <c r="R155" s="216" t="n">
        <f aca="false">Q155*H155</f>
        <v>0.2996</v>
      </c>
      <c r="S155" s="216" t="n">
        <v>0</v>
      </c>
      <c r="T155" s="217" t="n">
        <f aca="false"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218" t="s">
        <v>116</v>
      </c>
      <c r="AT155" s="218" t="s">
        <v>112</v>
      </c>
      <c r="AU155" s="218" t="s">
        <v>79</v>
      </c>
      <c r="AY155" s="3" t="s">
        <v>108</v>
      </c>
      <c r="BE155" s="219" t="n">
        <f aca="false">IF(N155="základní",J155,0)</f>
        <v>0</v>
      </c>
      <c r="BF155" s="219" t="n">
        <f aca="false">IF(N155="snížená",J155,0)</f>
        <v>0</v>
      </c>
      <c r="BG155" s="219" t="n">
        <f aca="false">IF(N155="zákl. přenesená",J155,0)</f>
        <v>0</v>
      </c>
      <c r="BH155" s="219" t="n">
        <f aca="false">IF(N155="sníž. přenesená",J155,0)</f>
        <v>0</v>
      </c>
      <c r="BI155" s="219" t="n">
        <f aca="false">IF(N155="nulová",J155,0)</f>
        <v>0</v>
      </c>
      <c r="BJ155" s="3" t="s">
        <v>77</v>
      </c>
      <c r="BK155" s="219" t="n">
        <f aca="false">ROUND(I155*H155,2)</f>
        <v>0</v>
      </c>
      <c r="BL155" s="3" t="s">
        <v>116</v>
      </c>
      <c r="BM155" s="218" t="s">
        <v>243</v>
      </c>
    </row>
    <row r="156" s="31" customFormat="true" ht="24.15" hidden="false" customHeight="true" outlineLevel="0" collapsed="false">
      <c r="A156" s="24"/>
      <c r="B156" s="25"/>
      <c r="C156" s="206" t="s">
        <v>244</v>
      </c>
      <c r="D156" s="206" t="s">
        <v>112</v>
      </c>
      <c r="E156" s="207" t="s">
        <v>245</v>
      </c>
      <c r="F156" s="208" t="s">
        <v>246</v>
      </c>
      <c r="G156" s="209" t="s">
        <v>115</v>
      </c>
      <c r="H156" s="210" t="n">
        <v>140</v>
      </c>
      <c r="I156" s="211"/>
      <c r="J156" s="212" t="n">
        <f aca="false">ROUND(I156*H156,2)</f>
        <v>0</v>
      </c>
      <c r="K156" s="213"/>
      <c r="L156" s="30"/>
      <c r="M156" s="214"/>
      <c r="N156" s="215" t="s">
        <v>37</v>
      </c>
      <c r="O156" s="74"/>
      <c r="P156" s="216" t="n">
        <f aca="false">O156*H156</f>
        <v>0</v>
      </c>
      <c r="Q156" s="216" t="n">
        <v>0.00594</v>
      </c>
      <c r="R156" s="216" t="n">
        <f aca="false">Q156*H156</f>
        <v>0.8316</v>
      </c>
      <c r="S156" s="216" t="n">
        <v>0</v>
      </c>
      <c r="T156" s="217" t="n">
        <f aca="false"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218" t="s">
        <v>116</v>
      </c>
      <c r="AT156" s="218" t="s">
        <v>112</v>
      </c>
      <c r="AU156" s="218" t="s">
        <v>79</v>
      </c>
      <c r="AY156" s="3" t="s">
        <v>108</v>
      </c>
      <c r="BE156" s="219" t="n">
        <f aca="false">IF(N156="základní",J156,0)</f>
        <v>0</v>
      </c>
      <c r="BF156" s="219" t="n">
        <f aca="false">IF(N156="snížená",J156,0)</f>
        <v>0</v>
      </c>
      <c r="BG156" s="219" t="n">
        <f aca="false">IF(N156="zákl. přenesená",J156,0)</f>
        <v>0</v>
      </c>
      <c r="BH156" s="219" t="n">
        <f aca="false">IF(N156="sníž. přenesená",J156,0)</f>
        <v>0</v>
      </c>
      <c r="BI156" s="219" t="n">
        <f aca="false">IF(N156="nulová",J156,0)</f>
        <v>0</v>
      </c>
      <c r="BJ156" s="3" t="s">
        <v>77</v>
      </c>
      <c r="BK156" s="219" t="n">
        <f aca="false">ROUND(I156*H156,2)</f>
        <v>0</v>
      </c>
      <c r="BL156" s="3" t="s">
        <v>116</v>
      </c>
      <c r="BM156" s="218" t="s">
        <v>247</v>
      </c>
    </row>
    <row r="157" s="31" customFormat="true" ht="24.15" hidden="false" customHeight="true" outlineLevel="0" collapsed="false">
      <c r="A157" s="24"/>
      <c r="B157" s="25"/>
      <c r="C157" s="206" t="s">
        <v>248</v>
      </c>
      <c r="D157" s="206" t="s">
        <v>112</v>
      </c>
      <c r="E157" s="207" t="s">
        <v>249</v>
      </c>
      <c r="F157" s="208" t="s">
        <v>250</v>
      </c>
      <c r="G157" s="209" t="s">
        <v>115</v>
      </c>
      <c r="H157" s="210" t="n">
        <v>20</v>
      </c>
      <c r="I157" s="211"/>
      <c r="J157" s="212" t="n">
        <f aca="false">ROUND(I157*H157,2)</f>
        <v>0</v>
      </c>
      <c r="K157" s="213"/>
      <c r="L157" s="30"/>
      <c r="M157" s="214"/>
      <c r="N157" s="215" t="s">
        <v>37</v>
      </c>
      <c r="O157" s="74"/>
      <c r="P157" s="216" t="n">
        <f aca="false">O157*H157</f>
        <v>0</v>
      </c>
      <c r="Q157" s="216" t="n">
        <v>0.00376</v>
      </c>
      <c r="R157" s="216" t="n">
        <f aca="false">Q157*H157</f>
        <v>0.0752</v>
      </c>
      <c r="S157" s="216" t="n">
        <v>0</v>
      </c>
      <c r="T157" s="217" t="n">
        <f aca="false"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218" t="s">
        <v>116</v>
      </c>
      <c r="AT157" s="218" t="s">
        <v>112</v>
      </c>
      <c r="AU157" s="218" t="s">
        <v>79</v>
      </c>
      <c r="AY157" s="3" t="s">
        <v>108</v>
      </c>
      <c r="BE157" s="219" t="n">
        <f aca="false">IF(N157="základní",J157,0)</f>
        <v>0</v>
      </c>
      <c r="BF157" s="219" t="n">
        <f aca="false">IF(N157="snížená",J157,0)</f>
        <v>0</v>
      </c>
      <c r="BG157" s="219" t="n">
        <f aca="false">IF(N157="zákl. přenesená",J157,0)</f>
        <v>0</v>
      </c>
      <c r="BH157" s="219" t="n">
        <f aca="false">IF(N157="sníž. přenesená",J157,0)</f>
        <v>0</v>
      </c>
      <c r="BI157" s="219" t="n">
        <f aca="false">IF(N157="nulová",J157,0)</f>
        <v>0</v>
      </c>
      <c r="BJ157" s="3" t="s">
        <v>77</v>
      </c>
      <c r="BK157" s="219" t="n">
        <f aca="false">ROUND(I157*H157,2)</f>
        <v>0</v>
      </c>
      <c r="BL157" s="3" t="s">
        <v>116</v>
      </c>
      <c r="BM157" s="218" t="s">
        <v>251</v>
      </c>
    </row>
    <row r="158" s="31" customFormat="true" ht="24.15" hidden="false" customHeight="true" outlineLevel="0" collapsed="false">
      <c r="A158" s="24"/>
      <c r="B158" s="25"/>
      <c r="C158" s="206" t="s">
        <v>252</v>
      </c>
      <c r="D158" s="206" t="s">
        <v>112</v>
      </c>
      <c r="E158" s="207" t="s">
        <v>253</v>
      </c>
      <c r="F158" s="208" t="s">
        <v>254</v>
      </c>
      <c r="G158" s="209" t="s">
        <v>115</v>
      </c>
      <c r="H158" s="210" t="n">
        <v>20</v>
      </c>
      <c r="I158" s="211"/>
      <c r="J158" s="212" t="n">
        <f aca="false">ROUND(I158*H158,2)</f>
        <v>0</v>
      </c>
      <c r="K158" s="213"/>
      <c r="L158" s="30"/>
      <c r="M158" s="214"/>
      <c r="N158" s="215" t="s">
        <v>37</v>
      </c>
      <c r="O158" s="74"/>
      <c r="P158" s="216" t="n">
        <f aca="false">O158*H158</f>
        <v>0</v>
      </c>
      <c r="Q158" s="216" t="n">
        <v>0.00629</v>
      </c>
      <c r="R158" s="216" t="n">
        <f aca="false">Q158*H158</f>
        <v>0.1258</v>
      </c>
      <c r="S158" s="216" t="n">
        <v>0</v>
      </c>
      <c r="T158" s="217" t="n">
        <f aca="false">S158*H158</f>
        <v>0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218" t="s">
        <v>116</v>
      </c>
      <c r="AT158" s="218" t="s">
        <v>112</v>
      </c>
      <c r="AU158" s="218" t="s">
        <v>79</v>
      </c>
      <c r="AY158" s="3" t="s">
        <v>108</v>
      </c>
      <c r="BE158" s="219" t="n">
        <f aca="false">IF(N158="základní",J158,0)</f>
        <v>0</v>
      </c>
      <c r="BF158" s="219" t="n">
        <f aca="false">IF(N158="snížená",J158,0)</f>
        <v>0</v>
      </c>
      <c r="BG158" s="219" t="n">
        <f aca="false">IF(N158="zákl. přenesená",J158,0)</f>
        <v>0</v>
      </c>
      <c r="BH158" s="219" t="n">
        <f aca="false">IF(N158="sníž. přenesená",J158,0)</f>
        <v>0</v>
      </c>
      <c r="BI158" s="219" t="n">
        <f aca="false">IF(N158="nulová",J158,0)</f>
        <v>0</v>
      </c>
      <c r="BJ158" s="3" t="s">
        <v>77</v>
      </c>
      <c r="BK158" s="219" t="n">
        <f aca="false">ROUND(I158*H158,2)</f>
        <v>0</v>
      </c>
      <c r="BL158" s="3" t="s">
        <v>116</v>
      </c>
      <c r="BM158" s="218" t="s">
        <v>255</v>
      </c>
    </row>
    <row r="159" s="31" customFormat="true" ht="16.5" hidden="false" customHeight="true" outlineLevel="0" collapsed="false">
      <c r="A159" s="24"/>
      <c r="B159" s="25"/>
      <c r="C159" s="206" t="s">
        <v>256</v>
      </c>
      <c r="D159" s="206" t="s">
        <v>112</v>
      </c>
      <c r="E159" s="207" t="s">
        <v>257</v>
      </c>
      <c r="F159" s="208" t="s">
        <v>258</v>
      </c>
      <c r="G159" s="209" t="s">
        <v>115</v>
      </c>
      <c r="H159" s="210" t="n">
        <v>170</v>
      </c>
      <c r="I159" s="211"/>
      <c r="J159" s="212" t="n">
        <f aca="false">ROUND(I159*H159,2)</f>
        <v>0</v>
      </c>
      <c r="K159" s="213"/>
      <c r="L159" s="30"/>
      <c r="M159" s="214"/>
      <c r="N159" s="215" t="s">
        <v>37</v>
      </c>
      <c r="O159" s="74"/>
      <c r="P159" s="216" t="n">
        <f aca="false">O159*H159</f>
        <v>0</v>
      </c>
      <c r="Q159" s="216" t="n">
        <v>4E-005</v>
      </c>
      <c r="R159" s="216" t="n">
        <f aca="false">Q159*H159</f>
        <v>0.0068</v>
      </c>
      <c r="S159" s="216" t="n">
        <v>0.00254</v>
      </c>
      <c r="T159" s="217" t="n">
        <f aca="false">S159*H159</f>
        <v>0.4318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218" t="s">
        <v>116</v>
      </c>
      <c r="AT159" s="218" t="s">
        <v>112</v>
      </c>
      <c r="AU159" s="218" t="s">
        <v>79</v>
      </c>
      <c r="AY159" s="3" t="s">
        <v>108</v>
      </c>
      <c r="BE159" s="219" t="n">
        <f aca="false">IF(N159="základní",J159,0)</f>
        <v>0</v>
      </c>
      <c r="BF159" s="219" t="n">
        <f aca="false">IF(N159="snížená",J159,0)</f>
        <v>0</v>
      </c>
      <c r="BG159" s="219" t="n">
        <f aca="false">IF(N159="zákl. přenesená",J159,0)</f>
        <v>0</v>
      </c>
      <c r="BH159" s="219" t="n">
        <f aca="false">IF(N159="sníž. přenesená",J159,0)</f>
        <v>0</v>
      </c>
      <c r="BI159" s="219" t="n">
        <f aca="false">IF(N159="nulová",J159,0)</f>
        <v>0</v>
      </c>
      <c r="BJ159" s="3" t="s">
        <v>77</v>
      </c>
      <c r="BK159" s="219" t="n">
        <f aca="false">ROUND(I159*H159,2)</f>
        <v>0</v>
      </c>
      <c r="BL159" s="3" t="s">
        <v>116</v>
      </c>
      <c r="BM159" s="218" t="s">
        <v>259</v>
      </c>
    </row>
    <row r="160" s="31" customFormat="true" ht="24.15" hidden="false" customHeight="true" outlineLevel="0" collapsed="false">
      <c r="A160" s="24"/>
      <c r="B160" s="25"/>
      <c r="C160" s="206" t="s">
        <v>260</v>
      </c>
      <c r="D160" s="206" t="s">
        <v>112</v>
      </c>
      <c r="E160" s="207" t="s">
        <v>261</v>
      </c>
      <c r="F160" s="208" t="s">
        <v>262</v>
      </c>
      <c r="G160" s="209" t="s">
        <v>115</v>
      </c>
      <c r="H160" s="210" t="n">
        <v>180</v>
      </c>
      <c r="I160" s="211"/>
      <c r="J160" s="212" t="n">
        <f aca="false">ROUND(I160*H160,2)</f>
        <v>0</v>
      </c>
      <c r="K160" s="213"/>
      <c r="L160" s="30"/>
      <c r="M160" s="214"/>
      <c r="N160" s="215" t="s">
        <v>37</v>
      </c>
      <c r="O160" s="74"/>
      <c r="P160" s="216" t="n">
        <f aca="false">O160*H160</f>
        <v>0</v>
      </c>
      <c r="Q160" s="216" t="n">
        <v>5E-005</v>
      </c>
      <c r="R160" s="216" t="n">
        <f aca="false">Q160*H160</f>
        <v>0.009</v>
      </c>
      <c r="S160" s="216" t="n">
        <v>0.00473</v>
      </c>
      <c r="T160" s="217" t="n">
        <f aca="false">S160*H160</f>
        <v>0.8514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218" t="s">
        <v>116</v>
      </c>
      <c r="AT160" s="218" t="s">
        <v>112</v>
      </c>
      <c r="AU160" s="218" t="s">
        <v>79</v>
      </c>
      <c r="AY160" s="3" t="s">
        <v>108</v>
      </c>
      <c r="BE160" s="219" t="n">
        <f aca="false">IF(N160="základní",J160,0)</f>
        <v>0</v>
      </c>
      <c r="BF160" s="219" t="n">
        <f aca="false">IF(N160="snížená",J160,0)</f>
        <v>0</v>
      </c>
      <c r="BG160" s="219" t="n">
        <f aca="false">IF(N160="zákl. přenesená",J160,0)</f>
        <v>0</v>
      </c>
      <c r="BH160" s="219" t="n">
        <f aca="false">IF(N160="sníž. přenesená",J160,0)</f>
        <v>0</v>
      </c>
      <c r="BI160" s="219" t="n">
        <f aca="false">IF(N160="nulová",J160,0)</f>
        <v>0</v>
      </c>
      <c r="BJ160" s="3" t="s">
        <v>77</v>
      </c>
      <c r="BK160" s="219" t="n">
        <f aca="false">ROUND(I160*H160,2)</f>
        <v>0</v>
      </c>
      <c r="BL160" s="3" t="s">
        <v>116</v>
      </c>
      <c r="BM160" s="218" t="s">
        <v>263</v>
      </c>
    </row>
    <row r="161" s="31" customFormat="true" ht="24.15" hidden="false" customHeight="true" outlineLevel="0" collapsed="false">
      <c r="A161" s="24"/>
      <c r="B161" s="25"/>
      <c r="C161" s="206" t="s">
        <v>264</v>
      </c>
      <c r="D161" s="206" t="s">
        <v>112</v>
      </c>
      <c r="E161" s="207" t="s">
        <v>265</v>
      </c>
      <c r="F161" s="208" t="s">
        <v>266</v>
      </c>
      <c r="G161" s="209" t="s">
        <v>115</v>
      </c>
      <c r="H161" s="210" t="n">
        <v>570</v>
      </c>
      <c r="I161" s="211"/>
      <c r="J161" s="212" t="n">
        <f aca="false">ROUND(I161*H161,2)</f>
        <v>0</v>
      </c>
      <c r="K161" s="213"/>
      <c r="L161" s="30"/>
      <c r="M161" s="214"/>
      <c r="N161" s="215" t="s">
        <v>37</v>
      </c>
      <c r="O161" s="74"/>
      <c r="P161" s="216" t="n">
        <f aca="false">O161*H161</f>
        <v>0</v>
      </c>
      <c r="Q161" s="216" t="n">
        <v>6E-005</v>
      </c>
      <c r="R161" s="216" t="n">
        <f aca="false">Q161*H161</f>
        <v>0.0342</v>
      </c>
      <c r="S161" s="216" t="n">
        <v>0.00841</v>
      </c>
      <c r="T161" s="217" t="n">
        <f aca="false">S161*H161</f>
        <v>4.7937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218" t="s">
        <v>116</v>
      </c>
      <c r="AT161" s="218" t="s">
        <v>112</v>
      </c>
      <c r="AU161" s="218" t="s">
        <v>79</v>
      </c>
      <c r="AY161" s="3" t="s">
        <v>108</v>
      </c>
      <c r="BE161" s="219" t="n">
        <f aca="false">IF(N161="základní",J161,0)</f>
        <v>0</v>
      </c>
      <c r="BF161" s="219" t="n">
        <f aca="false">IF(N161="snížená",J161,0)</f>
        <v>0</v>
      </c>
      <c r="BG161" s="219" t="n">
        <f aca="false">IF(N161="zákl. přenesená",J161,0)</f>
        <v>0</v>
      </c>
      <c r="BH161" s="219" t="n">
        <f aca="false">IF(N161="sníž. přenesená",J161,0)</f>
        <v>0</v>
      </c>
      <c r="BI161" s="219" t="n">
        <f aca="false">IF(N161="nulová",J161,0)</f>
        <v>0</v>
      </c>
      <c r="BJ161" s="3" t="s">
        <v>77</v>
      </c>
      <c r="BK161" s="219" t="n">
        <f aca="false">ROUND(I161*H161,2)</f>
        <v>0</v>
      </c>
      <c r="BL161" s="3" t="s">
        <v>116</v>
      </c>
      <c r="BM161" s="218" t="s">
        <v>267</v>
      </c>
    </row>
    <row r="162" s="31" customFormat="true" ht="24.15" hidden="false" customHeight="true" outlineLevel="0" collapsed="false">
      <c r="A162" s="24"/>
      <c r="B162" s="25"/>
      <c r="C162" s="206" t="s">
        <v>268</v>
      </c>
      <c r="D162" s="206" t="s">
        <v>112</v>
      </c>
      <c r="E162" s="207" t="s">
        <v>269</v>
      </c>
      <c r="F162" s="208" t="s">
        <v>270</v>
      </c>
      <c r="G162" s="209" t="s">
        <v>115</v>
      </c>
      <c r="H162" s="210" t="n">
        <v>280</v>
      </c>
      <c r="I162" s="211"/>
      <c r="J162" s="212" t="n">
        <f aca="false">ROUND(I162*H162,2)</f>
        <v>0</v>
      </c>
      <c r="K162" s="213"/>
      <c r="L162" s="30"/>
      <c r="M162" s="214"/>
      <c r="N162" s="215" t="s">
        <v>37</v>
      </c>
      <c r="O162" s="74"/>
      <c r="P162" s="216" t="n">
        <f aca="false">O162*H162</f>
        <v>0</v>
      </c>
      <c r="Q162" s="216" t="n">
        <v>0.0001</v>
      </c>
      <c r="R162" s="216" t="n">
        <f aca="false">Q162*H162</f>
        <v>0.028</v>
      </c>
      <c r="S162" s="216" t="n">
        <v>0.01384</v>
      </c>
      <c r="T162" s="217" t="n">
        <f aca="false">S162*H162</f>
        <v>3.8752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218" t="s">
        <v>116</v>
      </c>
      <c r="AT162" s="218" t="s">
        <v>112</v>
      </c>
      <c r="AU162" s="218" t="s">
        <v>79</v>
      </c>
      <c r="AY162" s="3" t="s">
        <v>108</v>
      </c>
      <c r="BE162" s="219" t="n">
        <f aca="false">IF(N162="základní",J162,0)</f>
        <v>0</v>
      </c>
      <c r="BF162" s="219" t="n">
        <f aca="false">IF(N162="snížená",J162,0)</f>
        <v>0</v>
      </c>
      <c r="BG162" s="219" t="n">
        <f aca="false">IF(N162="zákl. přenesená",J162,0)</f>
        <v>0</v>
      </c>
      <c r="BH162" s="219" t="n">
        <f aca="false">IF(N162="sníž. přenesená",J162,0)</f>
        <v>0</v>
      </c>
      <c r="BI162" s="219" t="n">
        <f aca="false">IF(N162="nulová",J162,0)</f>
        <v>0</v>
      </c>
      <c r="BJ162" s="3" t="s">
        <v>77</v>
      </c>
      <c r="BK162" s="219" t="n">
        <f aca="false">ROUND(I162*H162,2)</f>
        <v>0</v>
      </c>
      <c r="BL162" s="3" t="s">
        <v>116</v>
      </c>
      <c r="BM162" s="218" t="s">
        <v>271</v>
      </c>
    </row>
    <row r="163" s="31" customFormat="true" ht="24.15" hidden="false" customHeight="true" outlineLevel="0" collapsed="false">
      <c r="A163" s="24"/>
      <c r="B163" s="25"/>
      <c r="C163" s="206" t="s">
        <v>272</v>
      </c>
      <c r="D163" s="206" t="s">
        <v>112</v>
      </c>
      <c r="E163" s="207" t="s">
        <v>273</v>
      </c>
      <c r="F163" s="208" t="s">
        <v>274</v>
      </c>
      <c r="G163" s="209" t="s">
        <v>115</v>
      </c>
      <c r="H163" s="210" t="n">
        <v>240</v>
      </c>
      <c r="I163" s="211"/>
      <c r="J163" s="212" t="n">
        <f aca="false">ROUND(I163*H163,2)</f>
        <v>0</v>
      </c>
      <c r="K163" s="213"/>
      <c r="L163" s="30"/>
      <c r="M163" s="214"/>
      <c r="N163" s="215" t="s">
        <v>37</v>
      </c>
      <c r="O163" s="74"/>
      <c r="P163" s="216" t="n">
        <f aca="false">O163*H163</f>
        <v>0</v>
      </c>
      <c r="Q163" s="216" t="n">
        <v>0.0073</v>
      </c>
      <c r="R163" s="216" t="n">
        <f aca="false">Q163*H163</f>
        <v>1.752</v>
      </c>
      <c r="S163" s="216" t="n">
        <v>0</v>
      </c>
      <c r="T163" s="217" t="n">
        <f aca="false"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218" t="s">
        <v>116</v>
      </c>
      <c r="AT163" s="218" t="s">
        <v>112</v>
      </c>
      <c r="AU163" s="218" t="s">
        <v>79</v>
      </c>
      <c r="AY163" s="3" t="s">
        <v>108</v>
      </c>
      <c r="BE163" s="219" t="n">
        <f aca="false">IF(N163="základní",J163,0)</f>
        <v>0</v>
      </c>
      <c r="BF163" s="219" t="n">
        <f aca="false">IF(N163="snížená",J163,0)</f>
        <v>0</v>
      </c>
      <c r="BG163" s="219" t="n">
        <f aca="false">IF(N163="zákl. přenesená",J163,0)</f>
        <v>0</v>
      </c>
      <c r="BH163" s="219" t="n">
        <f aca="false">IF(N163="sníž. přenesená",J163,0)</f>
        <v>0</v>
      </c>
      <c r="BI163" s="219" t="n">
        <f aca="false">IF(N163="nulová",J163,0)</f>
        <v>0</v>
      </c>
      <c r="BJ163" s="3" t="s">
        <v>77</v>
      </c>
      <c r="BK163" s="219" t="n">
        <f aca="false">ROUND(I163*H163,2)</f>
        <v>0</v>
      </c>
      <c r="BL163" s="3" t="s">
        <v>116</v>
      </c>
      <c r="BM163" s="218" t="s">
        <v>275</v>
      </c>
    </row>
    <row r="164" s="31" customFormat="true" ht="16.5" hidden="false" customHeight="true" outlineLevel="0" collapsed="false">
      <c r="A164" s="24"/>
      <c r="B164" s="25"/>
      <c r="C164" s="206" t="s">
        <v>276</v>
      </c>
      <c r="D164" s="206" t="s">
        <v>112</v>
      </c>
      <c r="E164" s="207" t="s">
        <v>277</v>
      </c>
      <c r="F164" s="208" t="s">
        <v>278</v>
      </c>
      <c r="G164" s="209" t="s">
        <v>115</v>
      </c>
      <c r="H164" s="210" t="n">
        <v>240</v>
      </c>
      <c r="I164" s="211"/>
      <c r="J164" s="212" t="n">
        <f aca="false">ROUND(I164*H164,2)</f>
        <v>0</v>
      </c>
      <c r="K164" s="213"/>
      <c r="L164" s="30"/>
      <c r="M164" s="214"/>
      <c r="N164" s="215" t="s">
        <v>37</v>
      </c>
      <c r="O164" s="74"/>
      <c r="P164" s="216" t="n">
        <f aca="false">O164*H164</f>
        <v>0</v>
      </c>
      <c r="Q164" s="216" t="n">
        <v>0.0073</v>
      </c>
      <c r="R164" s="216" t="n">
        <f aca="false">Q164*H164</f>
        <v>1.752</v>
      </c>
      <c r="S164" s="216" t="n">
        <v>0</v>
      </c>
      <c r="T164" s="217" t="n">
        <f aca="false"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218" t="s">
        <v>116</v>
      </c>
      <c r="AT164" s="218" t="s">
        <v>112</v>
      </c>
      <c r="AU164" s="218" t="s">
        <v>79</v>
      </c>
      <c r="AY164" s="3" t="s">
        <v>108</v>
      </c>
      <c r="BE164" s="219" t="n">
        <f aca="false">IF(N164="základní",J164,0)</f>
        <v>0</v>
      </c>
      <c r="BF164" s="219" t="n">
        <f aca="false">IF(N164="snížená",J164,0)</f>
        <v>0</v>
      </c>
      <c r="BG164" s="219" t="n">
        <f aca="false">IF(N164="zákl. přenesená",J164,0)</f>
        <v>0</v>
      </c>
      <c r="BH164" s="219" t="n">
        <f aca="false">IF(N164="sníž. přenesená",J164,0)</f>
        <v>0</v>
      </c>
      <c r="BI164" s="219" t="n">
        <f aca="false">IF(N164="nulová",J164,0)</f>
        <v>0</v>
      </c>
      <c r="BJ164" s="3" t="s">
        <v>77</v>
      </c>
      <c r="BK164" s="219" t="n">
        <f aca="false">ROUND(I164*H164,2)</f>
        <v>0</v>
      </c>
      <c r="BL164" s="3" t="s">
        <v>116</v>
      </c>
      <c r="BM164" s="218" t="s">
        <v>279</v>
      </c>
    </row>
    <row r="165" s="31" customFormat="true" ht="24.15" hidden="false" customHeight="true" outlineLevel="0" collapsed="false">
      <c r="A165" s="24"/>
      <c r="B165" s="25"/>
      <c r="C165" s="206" t="s">
        <v>280</v>
      </c>
      <c r="D165" s="206" t="s">
        <v>112</v>
      </c>
      <c r="E165" s="207" t="s">
        <v>281</v>
      </c>
      <c r="F165" s="208" t="s">
        <v>282</v>
      </c>
      <c r="G165" s="209" t="s">
        <v>115</v>
      </c>
      <c r="H165" s="210" t="n">
        <v>230</v>
      </c>
      <c r="I165" s="211"/>
      <c r="J165" s="212" t="n">
        <f aca="false">ROUND(I165*H165,2)</f>
        <v>0</v>
      </c>
      <c r="K165" s="213"/>
      <c r="L165" s="30"/>
      <c r="M165" s="214"/>
      <c r="N165" s="215" t="s">
        <v>37</v>
      </c>
      <c r="O165" s="74"/>
      <c r="P165" s="216" t="n">
        <f aca="false">O165*H165</f>
        <v>0</v>
      </c>
      <c r="Q165" s="216" t="n">
        <v>0.00809</v>
      </c>
      <c r="R165" s="216" t="n">
        <f aca="false">Q165*H165</f>
        <v>1.8607</v>
      </c>
      <c r="S165" s="216" t="n">
        <v>0</v>
      </c>
      <c r="T165" s="217" t="n">
        <f aca="false"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218" t="s">
        <v>116</v>
      </c>
      <c r="AT165" s="218" t="s">
        <v>112</v>
      </c>
      <c r="AU165" s="218" t="s">
        <v>79</v>
      </c>
      <c r="AY165" s="3" t="s">
        <v>108</v>
      </c>
      <c r="BE165" s="219" t="n">
        <f aca="false">IF(N165="základní",J165,0)</f>
        <v>0</v>
      </c>
      <c r="BF165" s="219" t="n">
        <f aca="false">IF(N165="snížená",J165,0)</f>
        <v>0</v>
      </c>
      <c r="BG165" s="219" t="n">
        <f aca="false">IF(N165="zákl. přenesená",J165,0)</f>
        <v>0</v>
      </c>
      <c r="BH165" s="219" t="n">
        <f aca="false">IF(N165="sníž. přenesená",J165,0)</f>
        <v>0</v>
      </c>
      <c r="BI165" s="219" t="n">
        <f aca="false">IF(N165="nulová",J165,0)</f>
        <v>0</v>
      </c>
      <c r="BJ165" s="3" t="s">
        <v>77</v>
      </c>
      <c r="BK165" s="219" t="n">
        <f aca="false">ROUND(I165*H165,2)</f>
        <v>0</v>
      </c>
      <c r="BL165" s="3" t="s">
        <v>116</v>
      </c>
      <c r="BM165" s="218" t="s">
        <v>283</v>
      </c>
    </row>
    <row r="166" s="31" customFormat="true" ht="24.15" hidden="false" customHeight="true" outlineLevel="0" collapsed="false">
      <c r="A166" s="24"/>
      <c r="B166" s="25"/>
      <c r="C166" s="206" t="s">
        <v>284</v>
      </c>
      <c r="D166" s="206" t="s">
        <v>112</v>
      </c>
      <c r="E166" s="207" t="s">
        <v>285</v>
      </c>
      <c r="F166" s="208" t="s">
        <v>286</v>
      </c>
      <c r="G166" s="209" t="s">
        <v>115</v>
      </c>
      <c r="H166" s="210" t="n">
        <v>340</v>
      </c>
      <c r="I166" s="211"/>
      <c r="J166" s="212" t="n">
        <f aca="false">ROUND(I166*H166,2)</f>
        <v>0</v>
      </c>
      <c r="K166" s="213"/>
      <c r="L166" s="30"/>
      <c r="M166" s="214"/>
      <c r="N166" s="215" t="s">
        <v>37</v>
      </c>
      <c r="O166" s="74"/>
      <c r="P166" s="216" t="n">
        <f aca="false">O166*H166</f>
        <v>0</v>
      </c>
      <c r="Q166" s="216" t="n">
        <v>0.01131</v>
      </c>
      <c r="R166" s="216" t="n">
        <f aca="false">Q166*H166</f>
        <v>3.8454</v>
      </c>
      <c r="S166" s="216" t="n">
        <v>0</v>
      </c>
      <c r="T166" s="217" t="n">
        <f aca="false"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218" t="s">
        <v>116</v>
      </c>
      <c r="AT166" s="218" t="s">
        <v>112</v>
      </c>
      <c r="AU166" s="218" t="s">
        <v>79</v>
      </c>
      <c r="AY166" s="3" t="s">
        <v>108</v>
      </c>
      <c r="BE166" s="219" t="n">
        <f aca="false">IF(N166="základní",J166,0)</f>
        <v>0</v>
      </c>
      <c r="BF166" s="219" t="n">
        <f aca="false">IF(N166="snížená",J166,0)</f>
        <v>0</v>
      </c>
      <c r="BG166" s="219" t="n">
        <f aca="false">IF(N166="zákl. přenesená",J166,0)</f>
        <v>0</v>
      </c>
      <c r="BH166" s="219" t="n">
        <f aca="false">IF(N166="sníž. přenesená",J166,0)</f>
        <v>0</v>
      </c>
      <c r="BI166" s="219" t="n">
        <f aca="false">IF(N166="nulová",J166,0)</f>
        <v>0</v>
      </c>
      <c r="BJ166" s="3" t="s">
        <v>77</v>
      </c>
      <c r="BK166" s="219" t="n">
        <f aca="false">ROUND(I166*H166,2)</f>
        <v>0</v>
      </c>
      <c r="BL166" s="3" t="s">
        <v>116</v>
      </c>
      <c r="BM166" s="218" t="s">
        <v>287</v>
      </c>
    </row>
    <row r="167" s="31" customFormat="true" ht="16.5" hidden="false" customHeight="true" outlineLevel="0" collapsed="false">
      <c r="A167" s="24"/>
      <c r="B167" s="25"/>
      <c r="C167" s="206" t="s">
        <v>288</v>
      </c>
      <c r="D167" s="206" t="s">
        <v>112</v>
      </c>
      <c r="E167" s="207" t="s">
        <v>289</v>
      </c>
      <c r="F167" s="208" t="s">
        <v>290</v>
      </c>
      <c r="G167" s="209" t="s">
        <v>115</v>
      </c>
      <c r="H167" s="210" t="n">
        <v>310</v>
      </c>
      <c r="I167" s="211"/>
      <c r="J167" s="212" t="n">
        <f aca="false">ROUND(I167*H167,2)</f>
        <v>0</v>
      </c>
      <c r="K167" s="213"/>
      <c r="L167" s="30"/>
      <c r="M167" s="214"/>
      <c r="N167" s="215" t="s">
        <v>37</v>
      </c>
      <c r="O167" s="74"/>
      <c r="P167" s="216" t="n">
        <f aca="false">O167*H167</f>
        <v>0</v>
      </c>
      <c r="Q167" s="216" t="n">
        <v>0.01131</v>
      </c>
      <c r="R167" s="216" t="n">
        <f aca="false">Q167*H167</f>
        <v>3.5061</v>
      </c>
      <c r="S167" s="216" t="n">
        <v>0</v>
      </c>
      <c r="T167" s="217" t="n">
        <f aca="false"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218" t="s">
        <v>116</v>
      </c>
      <c r="AT167" s="218" t="s">
        <v>112</v>
      </c>
      <c r="AU167" s="218" t="s">
        <v>79</v>
      </c>
      <c r="AY167" s="3" t="s">
        <v>108</v>
      </c>
      <c r="BE167" s="219" t="n">
        <f aca="false">IF(N167="základní",J167,0)</f>
        <v>0</v>
      </c>
      <c r="BF167" s="219" t="n">
        <f aca="false">IF(N167="snížená",J167,0)</f>
        <v>0</v>
      </c>
      <c r="BG167" s="219" t="n">
        <f aca="false">IF(N167="zákl. přenesená",J167,0)</f>
        <v>0</v>
      </c>
      <c r="BH167" s="219" t="n">
        <f aca="false">IF(N167="sníž. přenesená",J167,0)</f>
        <v>0</v>
      </c>
      <c r="BI167" s="219" t="n">
        <f aca="false">IF(N167="nulová",J167,0)</f>
        <v>0</v>
      </c>
      <c r="BJ167" s="3" t="s">
        <v>77</v>
      </c>
      <c r="BK167" s="219" t="n">
        <f aca="false">ROUND(I167*H167,2)</f>
        <v>0</v>
      </c>
      <c r="BL167" s="3" t="s">
        <v>116</v>
      </c>
      <c r="BM167" s="218" t="s">
        <v>291</v>
      </c>
    </row>
    <row r="168" s="31" customFormat="true" ht="21.75" hidden="false" customHeight="true" outlineLevel="0" collapsed="false">
      <c r="A168" s="24"/>
      <c r="B168" s="25"/>
      <c r="C168" s="206" t="s">
        <v>292</v>
      </c>
      <c r="D168" s="206" t="s">
        <v>112</v>
      </c>
      <c r="E168" s="207" t="s">
        <v>293</v>
      </c>
      <c r="F168" s="208" t="s">
        <v>294</v>
      </c>
      <c r="G168" s="209" t="s">
        <v>295</v>
      </c>
      <c r="H168" s="210" t="n">
        <v>1</v>
      </c>
      <c r="I168" s="211"/>
      <c r="J168" s="212" t="n">
        <f aca="false">ROUND(I168*H168,2)</f>
        <v>0</v>
      </c>
      <c r="K168" s="213"/>
      <c r="L168" s="30"/>
      <c r="M168" s="214"/>
      <c r="N168" s="215" t="s">
        <v>37</v>
      </c>
      <c r="O168" s="74"/>
      <c r="P168" s="216" t="n">
        <f aca="false">O168*H168</f>
        <v>0</v>
      </c>
      <c r="Q168" s="216" t="n">
        <v>0.01348</v>
      </c>
      <c r="R168" s="216" t="n">
        <f aca="false">Q168*H168</f>
        <v>0.01348</v>
      </c>
      <c r="S168" s="216" t="n">
        <v>0</v>
      </c>
      <c r="T168" s="217" t="n">
        <f aca="false"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218" t="s">
        <v>116</v>
      </c>
      <c r="AT168" s="218" t="s">
        <v>112</v>
      </c>
      <c r="AU168" s="218" t="s">
        <v>79</v>
      </c>
      <c r="AY168" s="3" t="s">
        <v>108</v>
      </c>
      <c r="BE168" s="219" t="n">
        <f aca="false">IF(N168="základní",J168,0)</f>
        <v>0</v>
      </c>
      <c r="BF168" s="219" t="n">
        <f aca="false">IF(N168="snížená",J168,0)</f>
        <v>0</v>
      </c>
      <c r="BG168" s="219" t="n">
        <f aca="false">IF(N168="zákl. přenesená",J168,0)</f>
        <v>0</v>
      </c>
      <c r="BH168" s="219" t="n">
        <f aca="false">IF(N168="sníž. přenesená",J168,0)</f>
        <v>0</v>
      </c>
      <c r="BI168" s="219" t="n">
        <f aca="false">IF(N168="nulová",J168,0)</f>
        <v>0</v>
      </c>
      <c r="BJ168" s="3" t="s">
        <v>77</v>
      </c>
      <c r="BK168" s="219" t="n">
        <f aca="false">ROUND(I168*H168,2)</f>
        <v>0</v>
      </c>
      <c r="BL168" s="3" t="s">
        <v>116</v>
      </c>
      <c r="BM168" s="218" t="s">
        <v>296</v>
      </c>
    </row>
    <row r="169" s="31" customFormat="true" ht="16.5" hidden="false" customHeight="true" outlineLevel="0" collapsed="false">
      <c r="A169" s="24"/>
      <c r="B169" s="25"/>
      <c r="C169" s="206" t="s">
        <v>297</v>
      </c>
      <c r="D169" s="206" t="s">
        <v>112</v>
      </c>
      <c r="E169" s="207" t="s">
        <v>298</v>
      </c>
      <c r="F169" s="208" t="s">
        <v>299</v>
      </c>
      <c r="G169" s="209" t="s">
        <v>300</v>
      </c>
      <c r="H169" s="210" t="n">
        <v>15</v>
      </c>
      <c r="I169" s="211"/>
      <c r="J169" s="212" t="n">
        <f aca="false">ROUND(I169*H169,2)</f>
        <v>0</v>
      </c>
      <c r="K169" s="213"/>
      <c r="L169" s="30"/>
      <c r="M169" s="214"/>
      <c r="N169" s="215" t="s">
        <v>37</v>
      </c>
      <c r="O169" s="74"/>
      <c r="P169" s="216" t="n">
        <f aca="false">O169*H169</f>
        <v>0</v>
      </c>
      <c r="Q169" s="216" t="n">
        <v>0.01348</v>
      </c>
      <c r="R169" s="216" t="n">
        <f aca="false">Q169*H169</f>
        <v>0.2022</v>
      </c>
      <c r="S169" s="216" t="n">
        <v>0</v>
      </c>
      <c r="T169" s="217" t="n">
        <f aca="false"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218" t="s">
        <v>116</v>
      </c>
      <c r="AT169" s="218" t="s">
        <v>112</v>
      </c>
      <c r="AU169" s="218" t="s">
        <v>79</v>
      </c>
      <c r="AY169" s="3" t="s">
        <v>108</v>
      </c>
      <c r="BE169" s="219" t="n">
        <f aca="false">IF(N169="základní",J169,0)</f>
        <v>0</v>
      </c>
      <c r="BF169" s="219" t="n">
        <f aca="false">IF(N169="snížená",J169,0)</f>
        <v>0</v>
      </c>
      <c r="BG169" s="219" t="n">
        <f aca="false">IF(N169="zákl. přenesená",J169,0)</f>
        <v>0</v>
      </c>
      <c r="BH169" s="219" t="n">
        <f aca="false">IF(N169="sníž. přenesená",J169,0)</f>
        <v>0</v>
      </c>
      <c r="BI169" s="219" t="n">
        <f aca="false">IF(N169="nulová",J169,0)</f>
        <v>0</v>
      </c>
      <c r="BJ169" s="3" t="s">
        <v>77</v>
      </c>
      <c r="BK169" s="219" t="n">
        <f aca="false">ROUND(I169*H169,2)</f>
        <v>0</v>
      </c>
      <c r="BL169" s="3" t="s">
        <v>116</v>
      </c>
      <c r="BM169" s="218" t="s">
        <v>301</v>
      </c>
    </row>
    <row r="170" s="31" customFormat="true" ht="21.75" hidden="false" customHeight="true" outlineLevel="0" collapsed="false">
      <c r="A170" s="24"/>
      <c r="B170" s="25"/>
      <c r="C170" s="206" t="s">
        <v>302</v>
      </c>
      <c r="D170" s="206" t="s">
        <v>112</v>
      </c>
      <c r="E170" s="207" t="s">
        <v>303</v>
      </c>
      <c r="F170" s="208" t="s">
        <v>304</v>
      </c>
      <c r="G170" s="209" t="s">
        <v>295</v>
      </c>
      <c r="H170" s="210" t="n">
        <v>1</v>
      </c>
      <c r="I170" s="211"/>
      <c r="J170" s="212" t="n">
        <f aca="false">ROUND(I170*H170,2)</f>
        <v>0</v>
      </c>
      <c r="K170" s="213"/>
      <c r="L170" s="30"/>
      <c r="M170" s="214"/>
      <c r="N170" s="215" t="s">
        <v>37</v>
      </c>
      <c r="O170" s="74"/>
      <c r="P170" s="216" t="n">
        <f aca="false">O170*H170</f>
        <v>0</v>
      </c>
      <c r="Q170" s="216" t="n">
        <v>0.01348</v>
      </c>
      <c r="R170" s="216" t="n">
        <f aca="false">Q170*H170</f>
        <v>0.01348</v>
      </c>
      <c r="S170" s="216" t="n">
        <v>0</v>
      </c>
      <c r="T170" s="217" t="n">
        <f aca="false"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218" t="s">
        <v>116</v>
      </c>
      <c r="AT170" s="218" t="s">
        <v>112</v>
      </c>
      <c r="AU170" s="218" t="s">
        <v>79</v>
      </c>
      <c r="AY170" s="3" t="s">
        <v>108</v>
      </c>
      <c r="BE170" s="219" t="n">
        <f aca="false">IF(N170="základní",J170,0)</f>
        <v>0</v>
      </c>
      <c r="BF170" s="219" t="n">
        <f aca="false">IF(N170="snížená",J170,0)</f>
        <v>0</v>
      </c>
      <c r="BG170" s="219" t="n">
        <f aca="false">IF(N170="zákl. přenesená",J170,0)</f>
        <v>0</v>
      </c>
      <c r="BH170" s="219" t="n">
        <f aca="false">IF(N170="sníž. přenesená",J170,0)</f>
        <v>0</v>
      </c>
      <c r="BI170" s="219" t="n">
        <f aca="false">IF(N170="nulová",J170,0)</f>
        <v>0</v>
      </c>
      <c r="BJ170" s="3" t="s">
        <v>77</v>
      </c>
      <c r="BK170" s="219" t="n">
        <f aca="false">ROUND(I170*H170,2)</f>
        <v>0</v>
      </c>
      <c r="BL170" s="3" t="s">
        <v>116</v>
      </c>
      <c r="BM170" s="218" t="s">
        <v>305</v>
      </c>
    </row>
    <row r="171" s="31" customFormat="true" ht="16.5" hidden="false" customHeight="true" outlineLevel="0" collapsed="false">
      <c r="A171" s="24"/>
      <c r="B171" s="25"/>
      <c r="C171" s="206" t="s">
        <v>306</v>
      </c>
      <c r="D171" s="206" t="s">
        <v>112</v>
      </c>
      <c r="E171" s="207" t="s">
        <v>307</v>
      </c>
      <c r="F171" s="208" t="s">
        <v>308</v>
      </c>
      <c r="G171" s="209" t="s">
        <v>295</v>
      </c>
      <c r="H171" s="210" t="n">
        <v>1</v>
      </c>
      <c r="I171" s="211"/>
      <c r="J171" s="212" t="n">
        <f aca="false">ROUND(I171*H171,2)</f>
        <v>0</v>
      </c>
      <c r="K171" s="213"/>
      <c r="L171" s="30"/>
      <c r="M171" s="214"/>
      <c r="N171" s="215" t="s">
        <v>37</v>
      </c>
      <c r="O171" s="74"/>
      <c r="P171" s="216" t="n">
        <f aca="false">O171*H171</f>
        <v>0</v>
      </c>
      <c r="Q171" s="216" t="n">
        <v>0.01348</v>
      </c>
      <c r="R171" s="216" t="n">
        <f aca="false">Q171*H171</f>
        <v>0.01348</v>
      </c>
      <c r="S171" s="216" t="n">
        <v>0</v>
      </c>
      <c r="T171" s="217" t="n">
        <f aca="false"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218" t="s">
        <v>116</v>
      </c>
      <c r="AT171" s="218" t="s">
        <v>112</v>
      </c>
      <c r="AU171" s="218" t="s">
        <v>79</v>
      </c>
      <c r="AY171" s="3" t="s">
        <v>108</v>
      </c>
      <c r="BE171" s="219" t="n">
        <f aca="false">IF(N171="základní",J171,0)</f>
        <v>0</v>
      </c>
      <c r="BF171" s="219" t="n">
        <f aca="false">IF(N171="snížená",J171,0)</f>
        <v>0</v>
      </c>
      <c r="BG171" s="219" t="n">
        <f aca="false">IF(N171="zákl. přenesená",J171,0)</f>
        <v>0</v>
      </c>
      <c r="BH171" s="219" t="n">
        <f aca="false">IF(N171="sníž. přenesená",J171,0)</f>
        <v>0</v>
      </c>
      <c r="BI171" s="219" t="n">
        <f aca="false">IF(N171="nulová",J171,0)</f>
        <v>0</v>
      </c>
      <c r="BJ171" s="3" t="s">
        <v>77</v>
      </c>
      <c r="BK171" s="219" t="n">
        <f aca="false">ROUND(I171*H171,2)</f>
        <v>0</v>
      </c>
      <c r="BL171" s="3" t="s">
        <v>116</v>
      </c>
      <c r="BM171" s="218" t="s">
        <v>309</v>
      </c>
    </row>
    <row r="172" s="31" customFormat="true" ht="24.15" hidden="false" customHeight="true" outlineLevel="0" collapsed="false">
      <c r="A172" s="24"/>
      <c r="B172" s="25"/>
      <c r="C172" s="206" t="s">
        <v>310</v>
      </c>
      <c r="D172" s="206" t="s">
        <v>112</v>
      </c>
      <c r="E172" s="207" t="s">
        <v>311</v>
      </c>
      <c r="F172" s="208" t="s">
        <v>312</v>
      </c>
      <c r="G172" s="209" t="s">
        <v>295</v>
      </c>
      <c r="H172" s="210" t="n">
        <v>1</v>
      </c>
      <c r="I172" s="211"/>
      <c r="J172" s="212" t="n">
        <f aca="false">ROUND(I172*H172,2)</f>
        <v>0</v>
      </c>
      <c r="K172" s="213"/>
      <c r="L172" s="30"/>
      <c r="M172" s="214"/>
      <c r="N172" s="215" t="s">
        <v>37</v>
      </c>
      <c r="O172" s="74"/>
      <c r="P172" s="216" t="n">
        <f aca="false">O172*H172</f>
        <v>0</v>
      </c>
      <c r="Q172" s="216" t="n">
        <v>0.01348</v>
      </c>
      <c r="R172" s="216" t="n">
        <f aca="false">Q172*H172</f>
        <v>0.01348</v>
      </c>
      <c r="S172" s="216" t="n">
        <v>0</v>
      </c>
      <c r="T172" s="217" t="n">
        <f aca="false"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218" t="s">
        <v>116</v>
      </c>
      <c r="AT172" s="218" t="s">
        <v>112</v>
      </c>
      <c r="AU172" s="218" t="s">
        <v>79</v>
      </c>
      <c r="AY172" s="3" t="s">
        <v>108</v>
      </c>
      <c r="BE172" s="219" t="n">
        <f aca="false">IF(N172="základní",J172,0)</f>
        <v>0</v>
      </c>
      <c r="BF172" s="219" t="n">
        <f aca="false">IF(N172="snížená",J172,0)</f>
        <v>0</v>
      </c>
      <c r="BG172" s="219" t="n">
        <f aca="false">IF(N172="zákl. přenesená",J172,0)</f>
        <v>0</v>
      </c>
      <c r="BH172" s="219" t="n">
        <f aca="false">IF(N172="sníž. přenesená",J172,0)</f>
        <v>0</v>
      </c>
      <c r="BI172" s="219" t="n">
        <f aca="false">IF(N172="nulová",J172,0)</f>
        <v>0</v>
      </c>
      <c r="BJ172" s="3" t="s">
        <v>77</v>
      </c>
      <c r="BK172" s="219" t="n">
        <f aca="false">ROUND(I172*H172,2)</f>
        <v>0</v>
      </c>
      <c r="BL172" s="3" t="s">
        <v>116</v>
      </c>
      <c r="BM172" s="218" t="s">
        <v>313</v>
      </c>
    </row>
    <row r="173" s="31" customFormat="true" ht="24.15" hidden="false" customHeight="true" outlineLevel="0" collapsed="false">
      <c r="A173" s="24"/>
      <c r="B173" s="25"/>
      <c r="C173" s="206" t="s">
        <v>314</v>
      </c>
      <c r="D173" s="206" t="s">
        <v>112</v>
      </c>
      <c r="E173" s="207" t="s">
        <v>315</v>
      </c>
      <c r="F173" s="208" t="s">
        <v>316</v>
      </c>
      <c r="G173" s="209" t="s">
        <v>295</v>
      </c>
      <c r="H173" s="210" t="n">
        <v>1</v>
      </c>
      <c r="I173" s="211"/>
      <c r="J173" s="212" t="n">
        <f aca="false">ROUND(I173*H173,2)</f>
        <v>0</v>
      </c>
      <c r="K173" s="213"/>
      <c r="L173" s="30"/>
      <c r="M173" s="214"/>
      <c r="N173" s="215" t="s">
        <v>37</v>
      </c>
      <c r="O173" s="74"/>
      <c r="P173" s="216" t="n">
        <f aca="false">O173*H173</f>
        <v>0</v>
      </c>
      <c r="Q173" s="216" t="n">
        <v>0.01348</v>
      </c>
      <c r="R173" s="216" t="n">
        <f aca="false">Q173*H173</f>
        <v>0.01348</v>
      </c>
      <c r="S173" s="216" t="n">
        <v>0</v>
      </c>
      <c r="T173" s="217" t="n">
        <f aca="false"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218" t="s">
        <v>116</v>
      </c>
      <c r="AT173" s="218" t="s">
        <v>112</v>
      </c>
      <c r="AU173" s="218" t="s">
        <v>79</v>
      </c>
      <c r="AY173" s="3" t="s">
        <v>108</v>
      </c>
      <c r="BE173" s="219" t="n">
        <f aca="false">IF(N173="základní",J173,0)</f>
        <v>0</v>
      </c>
      <c r="BF173" s="219" t="n">
        <f aca="false">IF(N173="snížená",J173,0)</f>
        <v>0</v>
      </c>
      <c r="BG173" s="219" t="n">
        <f aca="false">IF(N173="zákl. přenesená",J173,0)</f>
        <v>0</v>
      </c>
      <c r="BH173" s="219" t="n">
        <f aca="false">IF(N173="sníž. přenesená",J173,0)</f>
        <v>0</v>
      </c>
      <c r="BI173" s="219" t="n">
        <f aca="false">IF(N173="nulová",J173,0)</f>
        <v>0</v>
      </c>
      <c r="BJ173" s="3" t="s">
        <v>77</v>
      </c>
      <c r="BK173" s="219" t="n">
        <f aca="false">ROUND(I173*H173,2)</f>
        <v>0</v>
      </c>
      <c r="BL173" s="3" t="s">
        <v>116</v>
      </c>
      <c r="BM173" s="218" t="s">
        <v>317</v>
      </c>
    </row>
    <row r="174" s="31" customFormat="true" ht="24.15" hidden="false" customHeight="true" outlineLevel="0" collapsed="false">
      <c r="A174" s="24"/>
      <c r="B174" s="25"/>
      <c r="C174" s="206" t="s">
        <v>318</v>
      </c>
      <c r="D174" s="206" t="s">
        <v>112</v>
      </c>
      <c r="E174" s="207" t="s">
        <v>319</v>
      </c>
      <c r="F174" s="208" t="s">
        <v>320</v>
      </c>
      <c r="G174" s="209" t="s">
        <v>115</v>
      </c>
      <c r="H174" s="210" t="n">
        <v>20</v>
      </c>
      <c r="I174" s="211"/>
      <c r="J174" s="212" t="n">
        <f aca="false">ROUND(I174*H174,2)</f>
        <v>0</v>
      </c>
      <c r="K174" s="213"/>
      <c r="L174" s="30"/>
      <c r="M174" s="214"/>
      <c r="N174" s="215" t="s">
        <v>37</v>
      </c>
      <c r="O174" s="74"/>
      <c r="P174" s="216" t="n">
        <f aca="false">O174*H174</f>
        <v>0</v>
      </c>
      <c r="Q174" s="216" t="n">
        <v>0.00955</v>
      </c>
      <c r="R174" s="216" t="n">
        <f aca="false">Q174*H174</f>
        <v>0.191</v>
      </c>
      <c r="S174" s="216" t="n">
        <v>0</v>
      </c>
      <c r="T174" s="217" t="n">
        <f aca="false"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218" t="s">
        <v>116</v>
      </c>
      <c r="AT174" s="218" t="s">
        <v>112</v>
      </c>
      <c r="AU174" s="218" t="s">
        <v>79</v>
      </c>
      <c r="AY174" s="3" t="s">
        <v>108</v>
      </c>
      <c r="BE174" s="219" t="n">
        <f aca="false">IF(N174="základní",J174,0)</f>
        <v>0</v>
      </c>
      <c r="BF174" s="219" t="n">
        <f aca="false">IF(N174="snížená",J174,0)</f>
        <v>0</v>
      </c>
      <c r="BG174" s="219" t="n">
        <f aca="false">IF(N174="zákl. přenesená",J174,0)</f>
        <v>0</v>
      </c>
      <c r="BH174" s="219" t="n">
        <f aca="false">IF(N174="sníž. přenesená",J174,0)</f>
        <v>0</v>
      </c>
      <c r="BI174" s="219" t="n">
        <f aca="false">IF(N174="nulová",J174,0)</f>
        <v>0</v>
      </c>
      <c r="BJ174" s="3" t="s">
        <v>77</v>
      </c>
      <c r="BK174" s="219" t="n">
        <f aca="false">ROUND(I174*H174,2)</f>
        <v>0</v>
      </c>
      <c r="BL174" s="3" t="s">
        <v>116</v>
      </c>
      <c r="BM174" s="218" t="s">
        <v>321</v>
      </c>
    </row>
    <row r="175" s="31" customFormat="true" ht="33" hidden="false" customHeight="true" outlineLevel="0" collapsed="false">
      <c r="A175" s="24"/>
      <c r="B175" s="25"/>
      <c r="C175" s="206" t="s">
        <v>322</v>
      </c>
      <c r="D175" s="206" t="s">
        <v>112</v>
      </c>
      <c r="E175" s="207" t="s">
        <v>323</v>
      </c>
      <c r="F175" s="208" t="s">
        <v>324</v>
      </c>
      <c r="G175" s="209" t="s">
        <v>115</v>
      </c>
      <c r="H175" s="210" t="n">
        <v>20</v>
      </c>
      <c r="I175" s="211"/>
      <c r="J175" s="212" t="n">
        <f aca="false">ROUND(I175*H175,2)</f>
        <v>0</v>
      </c>
      <c r="K175" s="213"/>
      <c r="L175" s="30"/>
      <c r="M175" s="214"/>
      <c r="N175" s="215" t="s">
        <v>37</v>
      </c>
      <c r="O175" s="74"/>
      <c r="P175" s="216" t="n">
        <f aca="false">O175*H175</f>
        <v>0</v>
      </c>
      <c r="Q175" s="216" t="n">
        <v>0.01348</v>
      </c>
      <c r="R175" s="216" t="n">
        <f aca="false">Q175*H175</f>
        <v>0.2696</v>
      </c>
      <c r="S175" s="216" t="n">
        <v>0</v>
      </c>
      <c r="T175" s="217" t="n">
        <f aca="false"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218" t="s">
        <v>116</v>
      </c>
      <c r="AT175" s="218" t="s">
        <v>112</v>
      </c>
      <c r="AU175" s="218" t="s">
        <v>79</v>
      </c>
      <c r="AY175" s="3" t="s">
        <v>108</v>
      </c>
      <c r="BE175" s="219" t="n">
        <f aca="false">IF(N175="základní",J175,0)</f>
        <v>0</v>
      </c>
      <c r="BF175" s="219" t="n">
        <f aca="false">IF(N175="snížená",J175,0)</f>
        <v>0</v>
      </c>
      <c r="BG175" s="219" t="n">
        <f aca="false">IF(N175="zákl. přenesená",J175,0)</f>
        <v>0</v>
      </c>
      <c r="BH175" s="219" t="n">
        <f aca="false">IF(N175="sníž. přenesená",J175,0)</f>
        <v>0</v>
      </c>
      <c r="BI175" s="219" t="n">
        <f aca="false">IF(N175="nulová",J175,0)</f>
        <v>0</v>
      </c>
      <c r="BJ175" s="3" t="s">
        <v>77</v>
      </c>
      <c r="BK175" s="219" t="n">
        <f aca="false">ROUND(I175*H175,2)</f>
        <v>0</v>
      </c>
      <c r="BL175" s="3" t="s">
        <v>116</v>
      </c>
      <c r="BM175" s="218" t="s">
        <v>325</v>
      </c>
    </row>
    <row r="176" s="31" customFormat="true" ht="16.5" hidden="false" customHeight="true" outlineLevel="0" collapsed="false">
      <c r="A176" s="24"/>
      <c r="B176" s="25"/>
      <c r="C176" s="206" t="s">
        <v>326</v>
      </c>
      <c r="D176" s="206" t="s">
        <v>112</v>
      </c>
      <c r="E176" s="207" t="s">
        <v>327</v>
      </c>
      <c r="F176" s="208" t="s">
        <v>328</v>
      </c>
      <c r="G176" s="209" t="s">
        <v>329</v>
      </c>
      <c r="H176" s="210" t="n">
        <v>5</v>
      </c>
      <c r="I176" s="211"/>
      <c r="J176" s="212" t="n">
        <f aca="false">ROUND(I176*H176,2)</f>
        <v>0</v>
      </c>
      <c r="K176" s="213"/>
      <c r="L176" s="30"/>
      <c r="M176" s="214"/>
      <c r="N176" s="215" t="s">
        <v>37</v>
      </c>
      <c r="O176" s="74"/>
      <c r="P176" s="216" t="n">
        <f aca="false">O176*H176</f>
        <v>0</v>
      </c>
      <c r="Q176" s="216" t="n">
        <v>4E-005</v>
      </c>
      <c r="R176" s="216" t="n">
        <f aca="false">Q176*H176</f>
        <v>0.0002</v>
      </c>
      <c r="S176" s="216" t="n">
        <v>0.00705</v>
      </c>
      <c r="T176" s="217" t="n">
        <f aca="false">S176*H176</f>
        <v>0.03525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218" t="s">
        <v>116</v>
      </c>
      <c r="AT176" s="218" t="s">
        <v>112</v>
      </c>
      <c r="AU176" s="218" t="s">
        <v>79</v>
      </c>
      <c r="AY176" s="3" t="s">
        <v>108</v>
      </c>
      <c r="BE176" s="219" t="n">
        <f aca="false">IF(N176="základní",J176,0)</f>
        <v>0</v>
      </c>
      <c r="BF176" s="219" t="n">
        <f aca="false">IF(N176="snížená",J176,0)</f>
        <v>0</v>
      </c>
      <c r="BG176" s="219" t="n">
        <f aca="false">IF(N176="zákl. přenesená",J176,0)</f>
        <v>0</v>
      </c>
      <c r="BH176" s="219" t="n">
        <f aca="false">IF(N176="sníž. přenesená",J176,0)</f>
        <v>0</v>
      </c>
      <c r="BI176" s="219" t="n">
        <f aca="false">IF(N176="nulová",J176,0)</f>
        <v>0</v>
      </c>
      <c r="BJ176" s="3" t="s">
        <v>77</v>
      </c>
      <c r="BK176" s="219" t="n">
        <f aca="false">ROUND(I176*H176,2)</f>
        <v>0</v>
      </c>
      <c r="BL176" s="3" t="s">
        <v>116</v>
      </c>
      <c r="BM176" s="218" t="s">
        <v>330</v>
      </c>
    </row>
    <row r="177" s="31" customFormat="true" ht="33" hidden="false" customHeight="true" outlineLevel="0" collapsed="false">
      <c r="A177" s="24"/>
      <c r="B177" s="25"/>
      <c r="C177" s="206" t="s">
        <v>331</v>
      </c>
      <c r="D177" s="206" t="s">
        <v>112</v>
      </c>
      <c r="E177" s="207" t="s">
        <v>332</v>
      </c>
      <c r="F177" s="208" t="s">
        <v>333</v>
      </c>
      <c r="G177" s="209" t="s">
        <v>329</v>
      </c>
      <c r="H177" s="210" t="n">
        <v>100</v>
      </c>
      <c r="I177" s="211"/>
      <c r="J177" s="212" t="n">
        <f aca="false">ROUND(I177*H177,2)</f>
        <v>0</v>
      </c>
      <c r="K177" s="213"/>
      <c r="L177" s="30"/>
      <c r="M177" s="214"/>
      <c r="N177" s="215" t="s">
        <v>37</v>
      </c>
      <c r="O177" s="74"/>
      <c r="P177" s="216" t="n">
        <f aca="false">O177*H177</f>
        <v>0</v>
      </c>
      <c r="Q177" s="216" t="n">
        <v>2E-005</v>
      </c>
      <c r="R177" s="216" t="n">
        <f aca="false">Q177*H177</f>
        <v>0.002</v>
      </c>
      <c r="S177" s="216" t="n">
        <v>0.00215</v>
      </c>
      <c r="T177" s="217" t="n">
        <f aca="false">S177*H177</f>
        <v>0.215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218" t="s">
        <v>116</v>
      </c>
      <c r="AT177" s="218" t="s">
        <v>112</v>
      </c>
      <c r="AU177" s="218" t="s">
        <v>79</v>
      </c>
      <c r="AY177" s="3" t="s">
        <v>108</v>
      </c>
      <c r="BE177" s="219" t="n">
        <f aca="false">IF(N177="základní",J177,0)</f>
        <v>0</v>
      </c>
      <c r="BF177" s="219" t="n">
        <f aca="false">IF(N177="snížená",J177,0)</f>
        <v>0</v>
      </c>
      <c r="BG177" s="219" t="n">
        <f aca="false">IF(N177="zákl. přenesená",J177,0)</f>
        <v>0</v>
      </c>
      <c r="BH177" s="219" t="n">
        <f aca="false">IF(N177="sníž. přenesená",J177,0)</f>
        <v>0</v>
      </c>
      <c r="BI177" s="219" t="n">
        <f aca="false">IF(N177="nulová",J177,0)</f>
        <v>0</v>
      </c>
      <c r="BJ177" s="3" t="s">
        <v>77</v>
      </c>
      <c r="BK177" s="219" t="n">
        <f aca="false">ROUND(I177*H177,2)</f>
        <v>0</v>
      </c>
      <c r="BL177" s="3" t="s">
        <v>116</v>
      </c>
      <c r="BM177" s="218" t="s">
        <v>334</v>
      </c>
    </row>
    <row r="178" s="31" customFormat="true" ht="24.15" hidden="false" customHeight="true" outlineLevel="0" collapsed="false">
      <c r="A178" s="24"/>
      <c r="B178" s="25"/>
      <c r="C178" s="206" t="s">
        <v>335</v>
      </c>
      <c r="D178" s="206" t="s">
        <v>112</v>
      </c>
      <c r="E178" s="207" t="s">
        <v>336</v>
      </c>
      <c r="F178" s="208" t="s">
        <v>337</v>
      </c>
      <c r="G178" s="209" t="s">
        <v>115</v>
      </c>
      <c r="H178" s="210" t="n">
        <v>120</v>
      </c>
      <c r="I178" s="211"/>
      <c r="J178" s="212" t="n">
        <f aca="false">ROUND(I178*H178,2)</f>
        <v>0</v>
      </c>
      <c r="K178" s="213"/>
      <c r="L178" s="30"/>
      <c r="M178" s="214"/>
      <c r="N178" s="215" t="s">
        <v>37</v>
      </c>
      <c r="O178" s="74"/>
      <c r="P178" s="216" t="n">
        <f aca="false">O178*H178</f>
        <v>0</v>
      </c>
      <c r="Q178" s="216" t="n">
        <v>0.00046</v>
      </c>
      <c r="R178" s="216" t="n">
        <f aca="false">Q178*H178</f>
        <v>0.0552</v>
      </c>
      <c r="S178" s="216" t="n">
        <v>0</v>
      </c>
      <c r="T178" s="217" t="n">
        <f aca="false"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218" t="s">
        <v>116</v>
      </c>
      <c r="AT178" s="218" t="s">
        <v>112</v>
      </c>
      <c r="AU178" s="218" t="s">
        <v>79</v>
      </c>
      <c r="AY178" s="3" t="s">
        <v>108</v>
      </c>
      <c r="BE178" s="219" t="n">
        <f aca="false">IF(N178="základní",J178,0)</f>
        <v>0</v>
      </c>
      <c r="BF178" s="219" t="n">
        <f aca="false">IF(N178="snížená",J178,0)</f>
        <v>0</v>
      </c>
      <c r="BG178" s="219" t="n">
        <f aca="false">IF(N178="zákl. přenesená",J178,0)</f>
        <v>0</v>
      </c>
      <c r="BH178" s="219" t="n">
        <f aca="false">IF(N178="sníž. přenesená",J178,0)</f>
        <v>0</v>
      </c>
      <c r="BI178" s="219" t="n">
        <f aca="false">IF(N178="nulová",J178,0)</f>
        <v>0</v>
      </c>
      <c r="BJ178" s="3" t="s">
        <v>77</v>
      </c>
      <c r="BK178" s="219" t="n">
        <f aca="false">ROUND(I178*H178,2)</f>
        <v>0</v>
      </c>
      <c r="BL178" s="3" t="s">
        <v>116</v>
      </c>
      <c r="BM178" s="218" t="s">
        <v>338</v>
      </c>
    </row>
    <row r="179" s="31" customFormat="true" ht="24.15" hidden="false" customHeight="true" outlineLevel="0" collapsed="false">
      <c r="A179" s="24"/>
      <c r="B179" s="25"/>
      <c r="C179" s="206" t="s">
        <v>339</v>
      </c>
      <c r="D179" s="206" t="s">
        <v>112</v>
      </c>
      <c r="E179" s="207" t="s">
        <v>340</v>
      </c>
      <c r="F179" s="208" t="s">
        <v>341</v>
      </c>
      <c r="G179" s="209" t="s">
        <v>115</v>
      </c>
      <c r="H179" s="210" t="n">
        <v>55</v>
      </c>
      <c r="I179" s="211"/>
      <c r="J179" s="212" t="n">
        <f aca="false">ROUND(I179*H179,2)</f>
        <v>0</v>
      </c>
      <c r="K179" s="213"/>
      <c r="L179" s="30"/>
      <c r="M179" s="214"/>
      <c r="N179" s="215" t="s">
        <v>37</v>
      </c>
      <c r="O179" s="74"/>
      <c r="P179" s="216" t="n">
        <f aca="false">O179*H179</f>
        <v>0</v>
      </c>
      <c r="Q179" s="216" t="n">
        <v>0.00056</v>
      </c>
      <c r="R179" s="216" t="n">
        <f aca="false">Q179*H179</f>
        <v>0.0308</v>
      </c>
      <c r="S179" s="216" t="n">
        <v>0</v>
      </c>
      <c r="T179" s="217" t="n">
        <f aca="false"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218" t="s">
        <v>116</v>
      </c>
      <c r="AT179" s="218" t="s">
        <v>112</v>
      </c>
      <c r="AU179" s="218" t="s">
        <v>79</v>
      </c>
      <c r="AY179" s="3" t="s">
        <v>108</v>
      </c>
      <c r="BE179" s="219" t="n">
        <f aca="false">IF(N179="základní",J179,0)</f>
        <v>0</v>
      </c>
      <c r="BF179" s="219" t="n">
        <f aca="false">IF(N179="snížená",J179,0)</f>
        <v>0</v>
      </c>
      <c r="BG179" s="219" t="n">
        <f aca="false">IF(N179="zákl. přenesená",J179,0)</f>
        <v>0</v>
      </c>
      <c r="BH179" s="219" t="n">
        <f aca="false">IF(N179="sníž. přenesená",J179,0)</f>
        <v>0</v>
      </c>
      <c r="BI179" s="219" t="n">
        <f aca="false">IF(N179="nulová",J179,0)</f>
        <v>0</v>
      </c>
      <c r="BJ179" s="3" t="s">
        <v>77</v>
      </c>
      <c r="BK179" s="219" t="n">
        <f aca="false">ROUND(I179*H179,2)</f>
        <v>0</v>
      </c>
      <c r="BL179" s="3" t="s">
        <v>116</v>
      </c>
      <c r="BM179" s="218" t="s">
        <v>342</v>
      </c>
    </row>
    <row r="180" s="31" customFormat="true" ht="16.5" hidden="false" customHeight="true" outlineLevel="0" collapsed="false">
      <c r="A180" s="24"/>
      <c r="B180" s="25"/>
      <c r="C180" s="206" t="s">
        <v>343</v>
      </c>
      <c r="D180" s="206" t="s">
        <v>112</v>
      </c>
      <c r="E180" s="207" t="s">
        <v>344</v>
      </c>
      <c r="F180" s="208" t="s">
        <v>345</v>
      </c>
      <c r="G180" s="209" t="s">
        <v>115</v>
      </c>
      <c r="H180" s="210" t="n">
        <v>50</v>
      </c>
      <c r="I180" s="211"/>
      <c r="J180" s="212" t="n">
        <f aca="false">ROUND(I180*H180,2)</f>
        <v>0</v>
      </c>
      <c r="K180" s="213"/>
      <c r="L180" s="30"/>
      <c r="M180" s="214"/>
      <c r="N180" s="215" t="s">
        <v>37</v>
      </c>
      <c r="O180" s="74"/>
      <c r="P180" s="216" t="n">
        <f aca="false">O180*H180</f>
        <v>0</v>
      </c>
      <c r="Q180" s="216" t="n">
        <v>3E-005</v>
      </c>
      <c r="R180" s="216" t="n">
        <f aca="false">Q180*H180</f>
        <v>0.0015</v>
      </c>
      <c r="S180" s="216" t="n">
        <v>0.00106</v>
      </c>
      <c r="T180" s="217" t="n">
        <f aca="false">S180*H180</f>
        <v>0.053</v>
      </c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R180" s="218" t="s">
        <v>116</v>
      </c>
      <c r="AT180" s="218" t="s">
        <v>112</v>
      </c>
      <c r="AU180" s="218" t="s">
        <v>79</v>
      </c>
      <c r="AY180" s="3" t="s">
        <v>108</v>
      </c>
      <c r="BE180" s="219" t="n">
        <f aca="false">IF(N180="základní",J180,0)</f>
        <v>0</v>
      </c>
      <c r="BF180" s="219" t="n">
        <f aca="false">IF(N180="snížená",J180,0)</f>
        <v>0</v>
      </c>
      <c r="BG180" s="219" t="n">
        <f aca="false">IF(N180="zákl. přenesená",J180,0)</f>
        <v>0</v>
      </c>
      <c r="BH180" s="219" t="n">
        <f aca="false">IF(N180="sníž. přenesená",J180,0)</f>
        <v>0</v>
      </c>
      <c r="BI180" s="219" t="n">
        <f aca="false">IF(N180="nulová",J180,0)</f>
        <v>0</v>
      </c>
      <c r="BJ180" s="3" t="s">
        <v>77</v>
      </c>
      <c r="BK180" s="219" t="n">
        <f aca="false">ROUND(I180*H180,2)</f>
        <v>0</v>
      </c>
      <c r="BL180" s="3" t="s">
        <v>116</v>
      </c>
      <c r="BM180" s="218" t="s">
        <v>346</v>
      </c>
    </row>
    <row r="181" s="31" customFormat="true" ht="24.15" hidden="false" customHeight="true" outlineLevel="0" collapsed="false">
      <c r="A181" s="24"/>
      <c r="B181" s="25"/>
      <c r="C181" s="206" t="s">
        <v>347</v>
      </c>
      <c r="D181" s="206" t="s">
        <v>112</v>
      </c>
      <c r="E181" s="207" t="s">
        <v>348</v>
      </c>
      <c r="F181" s="208" t="s">
        <v>349</v>
      </c>
      <c r="G181" s="209" t="s">
        <v>350</v>
      </c>
      <c r="H181" s="210" t="n">
        <v>6.977</v>
      </c>
      <c r="I181" s="211"/>
      <c r="J181" s="212" t="n">
        <f aca="false">ROUND(I181*H181,2)</f>
        <v>0</v>
      </c>
      <c r="K181" s="213"/>
      <c r="L181" s="30"/>
      <c r="M181" s="214"/>
      <c r="N181" s="215" t="s">
        <v>37</v>
      </c>
      <c r="O181" s="74"/>
      <c r="P181" s="216" t="n">
        <f aca="false">O181*H181</f>
        <v>0</v>
      </c>
      <c r="Q181" s="216" t="n">
        <v>0</v>
      </c>
      <c r="R181" s="216" t="n">
        <f aca="false">Q181*H181</f>
        <v>0</v>
      </c>
      <c r="S181" s="216" t="n">
        <v>0</v>
      </c>
      <c r="T181" s="217" t="n">
        <f aca="false"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218" t="s">
        <v>116</v>
      </c>
      <c r="AT181" s="218" t="s">
        <v>112</v>
      </c>
      <c r="AU181" s="218" t="s">
        <v>79</v>
      </c>
      <c r="AY181" s="3" t="s">
        <v>108</v>
      </c>
      <c r="BE181" s="219" t="n">
        <f aca="false">IF(N181="základní",J181,0)</f>
        <v>0</v>
      </c>
      <c r="BF181" s="219" t="n">
        <f aca="false">IF(N181="snížená",J181,0)</f>
        <v>0</v>
      </c>
      <c r="BG181" s="219" t="n">
        <f aca="false">IF(N181="zákl. přenesená",J181,0)</f>
        <v>0</v>
      </c>
      <c r="BH181" s="219" t="n">
        <f aca="false">IF(N181="sníž. přenesená",J181,0)</f>
        <v>0</v>
      </c>
      <c r="BI181" s="219" t="n">
        <f aca="false">IF(N181="nulová",J181,0)</f>
        <v>0</v>
      </c>
      <c r="BJ181" s="3" t="s">
        <v>77</v>
      </c>
      <c r="BK181" s="219" t="n">
        <f aca="false">ROUND(I181*H181,2)</f>
        <v>0</v>
      </c>
      <c r="BL181" s="3" t="s">
        <v>116</v>
      </c>
      <c r="BM181" s="218" t="s">
        <v>351</v>
      </c>
    </row>
    <row r="182" s="189" customFormat="true" ht="22.8" hidden="false" customHeight="true" outlineLevel="0" collapsed="false">
      <c r="B182" s="190"/>
      <c r="C182" s="191"/>
      <c r="D182" s="192" t="s">
        <v>71</v>
      </c>
      <c r="E182" s="204" t="s">
        <v>352</v>
      </c>
      <c r="F182" s="204" t="s">
        <v>353</v>
      </c>
      <c r="G182" s="191"/>
      <c r="H182" s="191"/>
      <c r="I182" s="194"/>
      <c r="J182" s="205" t="n">
        <f aca="false">BK182</f>
        <v>0</v>
      </c>
      <c r="K182" s="191"/>
      <c r="L182" s="196"/>
      <c r="M182" s="197"/>
      <c r="N182" s="198"/>
      <c r="O182" s="198"/>
      <c r="P182" s="199" t="n">
        <f aca="false">SUM(P183:P223)</f>
        <v>0</v>
      </c>
      <c r="Q182" s="198"/>
      <c r="R182" s="199" t="n">
        <f aca="false">SUM(R183:R223)</f>
        <v>0.14683</v>
      </c>
      <c r="S182" s="198"/>
      <c r="T182" s="200" t="n">
        <f aca="false">SUM(T183:T223)</f>
        <v>0.8388</v>
      </c>
      <c r="AR182" s="201" t="s">
        <v>79</v>
      </c>
      <c r="AT182" s="202" t="s">
        <v>71</v>
      </c>
      <c r="AU182" s="202" t="s">
        <v>77</v>
      </c>
      <c r="AY182" s="201" t="s">
        <v>108</v>
      </c>
      <c r="BK182" s="203" t="n">
        <f aca="false">SUM(BK183:BK223)</f>
        <v>0</v>
      </c>
    </row>
    <row r="183" s="31" customFormat="true" ht="24.15" hidden="false" customHeight="true" outlineLevel="0" collapsed="false">
      <c r="A183" s="24"/>
      <c r="B183" s="25"/>
      <c r="C183" s="206" t="s">
        <v>354</v>
      </c>
      <c r="D183" s="206" t="s">
        <v>112</v>
      </c>
      <c r="E183" s="207" t="s">
        <v>355</v>
      </c>
      <c r="F183" s="208" t="s">
        <v>356</v>
      </c>
      <c r="G183" s="209" t="s">
        <v>329</v>
      </c>
      <c r="H183" s="210" t="n">
        <v>6</v>
      </c>
      <c r="I183" s="211"/>
      <c r="J183" s="212" t="n">
        <f aca="false">ROUND(I183*H183,2)</f>
        <v>0</v>
      </c>
      <c r="K183" s="213"/>
      <c r="L183" s="30"/>
      <c r="M183" s="214"/>
      <c r="N183" s="215" t="s">
        <v>37</v>
      </c>
      <c r="O183" s="74"/>
      <c r="P183" s="216" t="n">
        <f aca="false">O183*H183</f>
        <v>0</v>
      </c>
      <c r="Q183" s="216" t="n">
        <v>2E-005</v>
      </c>
      <c r="R183" s="216" t="n">
        <f aca="false">Q183*H183</f>
        <v>0.00012</v>
      </c>
      <c r="S183" s="216" t="n">
        <v>0.039</v>
      </c>
      <c r="T183" s="217" t="n">
        <f aca="false">S183*H183</f>
        <v>0.234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218" t="s">
        <v>116</v>
      </c>
      <c r="AT183" s="218" t="s">
        <v>112</v>
      </c>
      <c r="AU183" s="218" t="s">
        <v>79</v>
      </c>
      <c r="AY183" s="3" t="s">
        <v>108</v>
      </c>
      <c r="BE183" s="219" t="n">
        <f aca="false">IF(N183="základní",J183,0)</f>
        <v>0</v>
      </c>
      <c r="BF183" s="219" t="n">
        <f aca="false">IF(N183="snížená",J183,0)</f>
        <v>0</v>
      </c>
      <c r="BG183" s="219" t="n">
        <f aca="false">IF(N183="zákl. přenesená",J183,0)</f>
        <v>0</v>
      </c>
      <c r="BH183" s="219" t="n">
        <f aca="false">IF(N183="sníž. přenesená",J183,0)</f>
        <v>0</v>
      </c>
      <c r="BI183" s="219" t="n">
        <f aca="false">IF(N183="nulová",J183,0)</f>
        <v>0</v>
      </c>
      <c r="BJ183" s="3" t="s">
        <v>77</v>
      </c>
      <c r="BK183" s="219" t="n">
        <f aca="false">ROUND(I183*H183,2)</f>
        <v>0</v>
      </c>
      <c r="BL183" s="3" t="s">
        <v>116</v>
      </c>
      <c r="BM183" s="218" t="s">
        <v>357</v>
      </c>
    </row>
    <row r="184" s="31" customFormat="true" ht="24.15" hidden="false" customHeight="true" outlineLevel="0" collapsed="false">
      <c r="A184" s="24"/>
      <c r="B184" s="25"/>
      <c r="C184" s="206" t="s">
        <v>358</v>
      </c>
      <c r="D184" s="206" t="s">
        <v>112</v>
      </c>
      <c r="E184" s="207" t="s">
        <v>359</v>
      </c>
      <c r="F184" s="208" t="s">
        <v>360</v>
      </c>
      <c r="G184" s="209" t="s">
        <v>329</v>
      </c>
      <c r="H184" s="210" t="n">
        <v>2</v>
      </c>
      <c r="I184" s="211"/>
      <c r="J184" s="212" t="n">
        <f aca="false">ROUND(I184*H184,2)</f>
        <v>0</v>
      </c>
      <c r="K184" s="213"/>
      <c r="L184" s="30"/>
      <c r="M184" s="214"/>
      <c r="N184" s="215" t="s">
        <v>37</v>
      </c>
      <c r="O184" s="74"/>
      <c r="P184" s="216" t="n">
        <f aca="false">O184*H184</f>
        <v>0</v>
      </c>
      <c r="Q184" s="216" t="n">
        <v>2E-005</v>
      </c>
      <c r="R184" s="216" t="n">
        <f aca="false">Q184*H184</f>
        <v>4E-005</v>
      </c>
      <c r="S184" s="216" t="n">
        <v>0.014</v>
      </c>
      <c r="T184" s="217" t="n">
        <f aca="false">S184*H184</f>
        <v>0.028</v>
      </c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R184" s="218" t="s">
        <v>116</v>
      </c>
      <c r="AT184" s="218" t="s">
        <v>112</v>
      </c>
      <c r="AU184" s="218" t="s">
        <v>79</v>
      </c>
      <c r="AY184" s="3" t="s">
        <v>108</v>
      </c>
      <c r="BE184" s="219" t="n">
        <f aca="false">IF(N184="základní",J184,0)</f>
        <v>0</v>
      </c>
      <c r="BF184" s="219" t="n">
        <f aca="false">IF(N184="snížená",J184,0)</f>
        <v>0</v>
      </c>
      <c r="BG184" s="219" t="n">
        <f aca="false">IF(N184="zákl. přenesená",J184,0)</f>
        <v>0</v>
      </c>
      <c r="BH184" s="219" t="n">
        <f aca="false">IF(N184="sníž. přenesená",J184,0)</f>
        <v>0</v>
      </c>
      <c r="BI184" s="219" t="n">
        <f aca="false">IF(N184="nulová",J184,0)</f>
        <v>0</v>
      </c>
      <c r="BJ184" s="3" t="s">
        <v>77</v>
      </c>
      <c r="BK184" s="219" t="n">
        <f aca="false">ROUND(I184*H184,2)</f>
        <v>0</v>
      </c>
      <c r="BL184" s="3" t="s">
        <v>116</v>
      </c>
      <c r="BM184" s="218" t="s">
        <v>361</v>
      </c>
    </row>
    <row r="185" s="31" customFormat="true" ht="24.15" hidden="false" customHeight="true" outlineLevel="0" collapsed="false">
      <c r="A185" s="24"/>
      <c r="B185" s="25"/>
      <c r="C185" s="206" t="s">
        <v>362</v>
      </c>
      <c r="D185" s="206" t="s">
        <v>112</v>
      </c>
      <c r="E185" s="207" t="s">
        <v>363</v>
      </c>
      <c r="F185" s="208" t="s">
        <v>364</v>
      </c>
      <c r="G185" s="209" t="s">
        <v>329</v>
      </c>
      <c r="H185" s="210" t="n">
        <v>8</v>
      </c>
      <c r="I185" s="211"/>
      <c r="J185" s="212" t="n">
        <f aca="false">ROUND(I185*H185,2)</f>
        <v>0</v>
      </c>
      <c r="K185" s="213"/>
      <c r="L185" s="30"/>
      <c r="M185" s="214"/>
      <c r="N185" s="215" t="s">
        <v>37</v>
      </c>
      <c r="O185" s="74"/>
      <c r="P185" s="216" t="n">
        <f aca="false">O185*H185</f>
        <v>0</v>
      </c>
      <c r="Q185" s="216" t="n">
        <v>2E-005</v>
      </c>
      <c r="R185" s="216" t="n">
        <f aca="false">Q185*H185</f>
        <v>0.00016</v>
      </c>
      <c r="S185" s="216" t="n">
        <v>0.039</v>
      </c>
      <c r="T185" s="217" t="n">
        <f aca="false">S185*H185</f>
        <v>0.312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218" t="s">
        <v>116</v>
      </c>
      <c r="AT185" s="218" t="s">
        <v>112</v>
      </c>
      <c r="AU185" s="218" t="s">
        <v>79</v>
      </c>
      <c r="AY185" s="3" t="s">
        <v>108</v>
      </c>
      <c r="BE185" s="219" t="n">
        <f aca="false">IF(N185="základní",J185,0)</f>
        <v>0</v>
      </c>
      <c r="BF185" s="219" t="n">
        <f aca="false">IF(N185="snížená",J185,0)</f>
        <v>0</v>
      </c>
      <c r="BG185" s="219" t="n">
        <f aca="false">IF(N185="zákl. přenesená",J185,0)</f>
        <v>0</v>
      </c>
      <c r="BH185" s="219" t="n">
        <f aca="false">IF(N185="sníž. přenesená",J185,0)</f>
        <v>0</v>
      </c>
      <c r="BI185" s="219" t="n">
        <f aca="false">IF(N185="nulová",J185,0)</f>
        <v>0</v>
      </c>
      <c r="BJ185" s="3" t="s">
        <v>77</v>
      </c>
      <c r="BK185" s="219" t="n">
        <f aca="false">ROUND(I185*H185,2)</f>
        <v>0</v>
      </c>
      <c r="BL185" s="3" t="s">
        <v>116</v>
      </c>
      <c r="BM185" s="218" t="s">
        <v>365</v>
      </c>
    </row>
    <row r="186" s="31" customFormat="true" ht="16.5" hidden="false" customHeight="true" outlineLevel="0" collapsed="false">
      <c r="A186" s="24"/>
      <c r="B186" s="25"/>
      <c r="C186" s="206" t="s">
        <v>366</v>
      </c>
      <c r="D186" s="206" t="s">
        <v>112</v>
      </c>
      <c r="E186" s="207" t="s">
        <v>367</v>
      </c>
      <c r="F186" s="208" t="s">
        <v>368</v>
      </c>
      <c r="G186" s="209" t="s">
        <v>329</v>
      </c>
      <c r="H186" s="210" t="n">
        <v>2</v>
      </c>
      <c r="I186" s="211"/>
      <c r="J186" s="212" t="n">
        <f aca="false">ROUND(I186*H186,2)</f>
        <v>0</v>
      </c>
      <c r="K186" s="213"/>
      <c r="L186" s="30"/>
      <c r="M186" s="214"/>
      <c r="N186" s="215" t="s">
        <v>37</v>
      </c>
      <c r="O186" s="74"/>
      <c r="P186" s="216" t="n">
        <f aca="false">O186*H186</f>
        <v>0</v>
      </c>
      <c r="Q186" s="216" t="n">
        <v>0.00017</v>
      </c>
      <c r="R186" s="216" t="n">
        <f aca="false">Q186*H186</f>
        <v>0.00034</v>
      </c>
      <c r="S186" s="216" t="n">
        <v>0.0022</v>
      </c>
      <c r="T186" s="217" t="n">
        <f aca="false">S186*H186</f>
        <v>0.0044</v>
      </c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R186" s="218" t="s">
        <v>116</v>
      </c>
      <c r="AT186" s="218" t="s">
        <v>112</v>
      </c>
      <c r="AU186" s="218" t="s">
        <v>79</v>
      </c>
      <c r="AY186" s="3" t="s">
        <v>108</v>
      </c>
      <c r="BE186" s="219" t="n">
        <f aca="false">IF(N186="základní",J186,0)</f>
        <v>0</v>
      </c>
      <c r="BF186" s="219" t="n">
        <f aca="false">IF(N186="snížená",J186,0)</f>
        <v>0</v>
      </c>
      <c r="BG186" s="219" t="n">
        <f aca="false">IF(N186="zákl. přenesená",J186,0)</f>
        <v>0</v>
      </c>
      <c r="BH186" s="219" t="n">
        <f aca="false">IF(N186="sníž. přenesená",J186,0)</f>
        <v>0</v>
      </c>
      <c r="BI186" s="219" t="n">
        <f aca="false">IF(N186="nulová",J186,0)</f>
        <v>0</v>
      </c>
      <c r="BJ186" s="3" t="s">
        <v>77</v>
      </c>
      <c r="BK186" s="219" t="n">
        <f aca="false">ROUND(I186*H186,2)</f>
        <v>0</v>
      </c>
      <c r="BL186" s="3" t="s">
        <v>116</v>
      </c>
      <c r="BM186" s="218" t="s">
        <v>369</v>
      </c>
    </row>
    <row r="187" s="31" customFormat="true" ht="24.15" hidden="false" customHeight="true" outlineLevel="0" collapsed="false">
      <c r="A187" s="24"/>
      <c r="B187" s="25"/>
      <c r="C187" s="206" t="s">
        <v>370</v>
      </c>
      <c r="D187" s="206" t="s">
        <v>112</v>
      </c>
      <c r="E187" s="207" t="s">
        <v>371</v>
      </c>
      <c r="F187" s="208" t="s">
        <v>372</v>
      </c>
      <c r="G187" s="209" t="s">
        <v>329</v>
      </c>
      <c r="H187" s="210" t="n">
        <v>40</v>
      </c>
      <c r="I187" s="211"/>
      <c r="J187" s="212" t="n">
        <f aca="false">ROUND(I187*H187,2)</f>
        <v>0</v>
      </c>
      <c r="K187" s="213"/>
      <c r="L187" s="30"/>
      <c r="M187" s="214"/>
      <c r="N187" s="215" t="s">
        <v>37</v>
      </c>
      <c r="O187" s="74"/>
      <c r="P187" s="216" t="n">
        <f aca="false">O187*H187</f>
        <v>0</v>
      </c>
      <c r="Q187" s="216" t="n">
        <v>6E-005</v>
      </c>
      <c r="R187" s="216" t="n">
        <f aca="false">Q187*H187</f>
        <v>0.0024</v>
      </c>
      <c r="S187" s="216" t="n">
        <v>0.0011</v>
      </c>
      <c r="T187" s="217" t="n">
        <f aca="false">S187*H187</f>
        <v>0.044</v>
      </c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R187" s="218" t="s">
        <v>116</v>
      </c>
      <c r="AT187" s="218" t="s">
        <v>112</v>
      </c>
      <c r="AU187" s="218" t="s">
        <v>79</v>
      </c>
      <c r="AY187" s="3" t="s">
        <v>108</v>
      </c>
      <c r="BE187" s="219" t="n">
        <f aca="false">IF(N187="základní",J187,0)</f>
        <v>0</v>
      </c>
      <c r="BF187" s="219" t="n">
        <f aca="false">IF(N187="snížená",J187,0)</f>
        <v>0</v>
      </c>
      <c r="BG187" s="219" t="n">
        <f aca="false">IF(N187="zákl. přenesená",J187,0)</f>
        <v>0</v>
      </c>
      <c r="BH187" s="219" t="n">
        <f aca="false">IF(N187="sníž. přenesená",J187,0)</f>
        <v>0</v>
      </c>
      <c r="BI187" s="219" t="n">
        <f aca="false">IF(N187="nulová",J187,0)</f>
        <v>0</v>
      </c>
      <c r="BJ187" s="3" t="s">
        <v>77</v>
      </c>
      <c r="BK187" s="219" t="n">
        <f aca="false">ROUND(I187*H187,2)</f>
        <v>0</v>
      </c>
      <c r="BL187" s="3" t="s">
        <v>116</v>
      </c>
      <c r="BM187" s="218" t="s">
        <v>373</v>
      </c>
    </row>
    <row r="188" s="31" customFormat="true" ht="24.15" hidden="false" customHeight="true" outlineLevel="0" collapsed="false">
      <c r="A188" s="24"/>
      <c r="B188" s="25"/>
      <c r="C188" s="206" t="s">
        <v>374</v>
      </c>
      <c r="D188" s="206" t="s">
        <v>112</v>
      </c>
      <c r="E188" s="207" t="s">
        <v>375</v>
      </c>
      <c r="F188" s="208" t="s">
        <v>376</v>
      </c>
      <c r="G188" s="209" t="s">
        <v>329</v>
      </c>
      <c r="H188" s="210" t="n">
        <v>60</v>
      </c>
      <c r="I188" s="211"/>
      <c r="J188" s="212" t="n">
        <f aca="false">ROUND(I188*H188,2)</f>
        <v>0</v>
      </c>
      <c r="K188" s="213"/>
      <c r="L188" s="30"/>
      <c r="M188" s="214"/>
      <c r="N188" s="215" t="s">
        <v>37</v>
      </c>
      <c r="O188" s="74"/>
      <c r="P188" s="216" t="n">
        <f aca="false">O188*H188</f>
        <v>0</v>
      </c>
      <c r="Q188" s="216" t="n">
        <v>0.00013</v>
      </c>
      <c r="R188" s="216" t="n">
        <f aca="false">Q188*H188</f>
        <v>0.0078</v>
      </c>
      <c r="S188" s="216" t="n">
        <v>0.0011</v>
      </c>
      <c r="T188" s="217" t="n">
        <f aca="false">S188*H188</f>
        <v>0.066</v>
      </c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R188" s="218" t="s">
        <v>116</v>
      </c>
      <c r="AT188" s="218" t="s">
        <v>112</v>
      </c>
      <c r="AU188" s="218" t="s">
        <v>79</v>
      </c>
      <c r="AY188" s="3" t="s">
        <v>108</v>
      </c>
      <c r="BE188" s="219" t="n">
        <f aca="false">IF(N188="základní",J188,0)</f>
        <v>0</v>
      </c>
      <c r="BF188" s="219" t="n">
        <f aca="false">IF(N188="snížená",J188,0)</f>
        <v>0</v>
      </c>
      <c r="BG188" s="219" t="n">
        <f aca="false">IF(N188="zákl. přenesená",J188,0)</f>
        <v>0</v>
      </c>
      <c r="BH188" s="219" t="n">
        <f aca="false">IF(N188="sníž. přenesená",J188,0)</f>
        <v>0</v>
      </c>
      <c r="BI188" s="219" t="n">
        <f aca="false">IF(N188="nulová",J188,0)</f>
        <v>0</v>
      </c>
      <c r="BJ188" s="3" t="s">
        <v>77</v>
      </c>
      <c r="BK188" s="219" t="n">
        <f aca="false">ROUND(I188*H188,2)</f>
        <v>0</v>
      </c>
      <c r="BL188" s="3" t="s">
        <v>116</v>
      </c>
      <c r="BM188" s="218" t="s">
        <v>377</v>
      </c>
    </row>
    <row r="189" s="31" customFormat="true" ht="24.15" hidden="false" customHeight="true" outlineLevel="0" collapsed="false">
      <c r="A189" s="24"/>
      <c r="B189" s="25"/>
      <c r="C189" s="206" t="s">
        <v>378</v>
      </c>
      <c r="D189" s="206" t="s">
        <v>112</v>
      </c>
      <c r="E189" s="207" t="s">
        <v>379</v>
      </c>
      <c r="F189" s="208" t="s">
        <v>380</v>
      </c>
      <c r="G189" s="209" t="s">
        <v>329</v>
      </c>
      <c r="H189" s="210" t="n">
        <v>40</v>
      </c>
      <c r="I189" s="211"/>
      <c r="J189" s="212" t="n">
        <f aca="false">ROUND(I189*H189,2)</f>
        <v>0</v>
      </c>
      <c r="K189" s="213"/>
      <c r="L189" s="30"/>
      <c r="M189" s="214"/>
      <c r="N189" s="215" t="s">
        <v>37</v>
      </c>
      <c r="O189" s="74"/>
      <c r="P189" s="216" t="n">
        <f aca="false">O189*H189</f>
        <v>0</v>
      </c>
      <c r="Q189" s="216" t="n">
        <v>0.00017</v>
      </c>
      <c r="R189" s="216" t="n">
        <f aca="false">Q189*H189</f>
        <v>0.0068</v>
      </c>
      <c r="S189" s="216" t="n">
        <v>0.0022</v>
      </c>
      <c r="T189" s="217" t="n">
        <f aca="false">S189*H189</f>
        <v>0.088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218" t="s">
        <v>116</v>
      </c>
      <c r="AT189" s="218" t="s">
        <v>112</v>
      </c>
      <c r="AU189" s="218" t="s">
        <v>79</v>
      </c>
      <c r="AY189" s="3" t="s">
        <v>108</v>
      </c>
      <c r="BE189" s="219" t="n">
        <f aca="false">IF(N189="základní",J189,0)</f>
        <v>0</v>
      </c>
      <c r="BF189" s="219" t="n">
        <f aca="false">IF(N189="snížená",J189,0)</f>
        <v>0</v>
      </c>
      <c r="BG189" s="219" t="n">
        <f aca="false">IF(N189="zákl. přenesená",J189,0)</f>
        <v>0</v>
      </c>
      <c r="BH189" s="219" t="n">
        <f aca="false">IF(N189="sníž. přenesená",J189,0)</f>
        <v>0</v>
      </c>
      <c r="BI189" s="219" t="n">
        <f aca="false">IF(N189="nulová",J189,0)</f>
        <v>0</v>
      </c>
      <c r="BJ189" s="3" t="s">
        <v>77</v>
      </c>
      <c r="BK189" s="219" t="n">
        <f aca="false">ROUND(I189*H189,2)</f>
        <v>0</v>
      </c>
      <c r="BL189" s="3" t="s">
        <v>116</v>
      </c>
      <c r="BM189" s="218" t="s">
        <v>381</v>
      </c>
    </row>
    <row r="190" s="31" customFormat="true" ht="24.15" hidden="false" customHeight="true" outlineLevel="0" collapsed="false">
      <c r="A190" s="24"/>
      <c r="B190" s="25"/>
      <c r="C190" s="206" t="s">
        <v>382</v>
      </c>
      <c r="D190" s="206" t="s">
        <v>112</v>
      </c>
      <c r="E190" s="207" t="s">
        <v>383</v>
      </c>
      <c r="F190" s="208" t="s">
        <v>384</v>
      </c>
      <c r="G190" s="209" t="s">
        <v>329</v>
      </c>
      <c r="H190" s="210" t="n">
        <v>12</v>
      </c>
      <c r="I190" s="211"/>
      <c r="J190" s="212" t="n">
        <f aca="false">ROUND(I190*H190,2)</f>
        <v>0</v>
      </c>
      <c r="K190" s="213"/>
      <c r="L190" s="30"/>
      <c r="M190" s="214"/>
      <c r="N190" s="215" t="s">
        <v>37</v>
      </c>
      <c r="O190" s="74"/>
      <c r="P190" s="216" t="n">
        <f aca="false">O190*H190</f>
        <v>0</v>
      </c>
      <c r="Q190" s="216" t="n">
        <v>0.00021</v>
      </c>
      <c r="R190" s="216" t="n">
        <f aca="false">Q190*H190</f>
        <v>0.00252</v>
      </c>
      <c r="S190" s="216" t="n">
        <v>0.0035</v>
      </c>
      <c r="T190" s="217" t="n">
        <f aca="false">S190*H190</f>
        <v>0.042</v>
      </c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R190" s="218" t="s">
        <v>116</v>
      </c>
      <c r="AT190" s="218" t="s">
        <v>112</v>
      </c>
      <c r="AU190" s="218" t="s">
        <v>79</v>
      </c>
      <c r="AY190" s="3" t="s">
        <v>108</v>
      </c>
      <c r="BE190" s="219" t="n">
        <f aca="false">IF(N190="základní",J190,0)</f>
        <v>0</v>
      </c>
      <c r="BF190" s="219" t="n">
        <f aca="false">IF(N190="snížená",J190,0)</f>
        <v>0</v>
      </c>
      <c r="BG190" s="219" t="n">
        <f aca="false">IF(N190="zákl. přenesená",J190,0)</f>
        <v>0</v>
      </c>
      <c r="BH190" s="219" t="n">
        <f aca="false">IF(N190="sníž. přenesená",J190,0)</f>
        <v>0</v>
      </c>
      <c r="BI190" s="219" t="n">
        <f aca="false">IF(N190="nulová",J190,0)</f>
        <v>0</v>
      </c>
      <c r="BJ190" s="3" t="s">
        <v>77</v>
      </c>
      <c r="BK190" s="219" t="n">
        <f aca="false">ROUND(I190*H190,2)</f>
        <v>0</v>
      </c>
      <c r="BL190" s="3" t="s">
        <v>116</v>
      </c>
      <c r="BM190" s="218" t="s">
        <v>385</v>
      </c>
    </row>
    <row r="191" s="31" customFormat="true" ht="24.15" hidden="false" customHeight="true" outlineLevel="0" collapsed="false">
      <c r="A191" s="24"/>
      <c r="B191" s="25"/>
      <c r="C191" s="206" t="s">
        <v>386</v>
      </c>
      <c r="D191" s="206" t="s">
        <v>112</v>
      </c>
      <c r="E191" s="207" t="s">
        <v>387</v>
      </c>
      <c r="F191" s="208" t="s">
        <v>388</v>
      </c>
      <c r="G191" s="209" t="s">
        <v>329</v>
      </c>
      <c r="H191" s="210" t="n">
        <v>12</v>
      </c>
      <c r="I191" s="211"/>
      <c r="J191" s="212" t="n">
        <f aca="false">ROUND(I191*H191,2)</f>
        <v>0</v>
      </c>
      <c r="K191" s="213"/>
      <c r="L191" s="30"/>
      <c r="M191" s="214"/>
      <c r="N191" s="215" t="s">
        <v>37</v>
      </c>
      <c r="O191" s="74"/>
      <c r="P191" s="216" t="n">
        <f aca="false">O191*H191</f>
        <v>0</v>
      </c>
      <c r="Q191" s="216" t="n">
        <v>0.00024</v>
      </c>
      <c r="R191" s="216" t="n">
        <f aca="false">Q191*H191</f>
        <v>0.00288</v>
      </c>
      <c r="S191" s="216" t="n">
        <v>0</v>
      </c>
      <c r="T191" s="217" t="n">
        <f aca="false"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218" t="s">
        <v>116</v>
      </c>
      <c r="AT191" s="218" t="s">
        <v>112</v>
      </c>
      <c r="AU191" s="218" t="s">
        <v>79</v>
      </c>
      <c r="AY191" s="3" t="s">
        <v>108</v>
      </c>
      <c r="BE191" s="219" t="n">
        <f aca="false">IF(N191="základní",J191,0)</f>
        <v>0</v>
      </c>
      <c r="BF191" s="219" t="n">
        <f aca="false">IF(N191="snížená",J191,0)</f>
        <v>0</v>
      </c>
      <c r="BG191" s="219" t="n">
        <f aca="false">IF(N191="zákl. přenesená",J191,0)</f>
        <v>0</v>
      </c>
      <c r="BH191" s="219" t="n">
        <f aca="false">IF(N191="sníž. přenesená",J191,0)</f>
        <v>0</v>
      </c>
      <c r="BI191" s="219" t="n">
        <f aca="false">IF(N191="nulová",J191,0)</f>
        <v>0</v>
      </c>
      <c r="BJ191" s="3" t="s">
        <v>77</v>
      </c>
      <c r="BK191" s="219" t="n">
        <f aca="false">ROUND(I191*H191,2)</f>
        <v>0</v>
      </c>
      <c r="BL191" s="3" t="s">
        <v>116</v>
      </c>
      <c r="BM191" s="218" t="s">
        <v>389</v>
      </c>
    </row>
    <row r="192" s="31" customFormat="true" ht="24.15" hidden="false" customHeight="true" outlineLevel="0" collapsed="false">
      <c r="A192" s="24"/>
      <c r="B192" s="25"/>
      <c r="C192" s="206" t="s">
        <v>390</v>
      </c>
      <c r="D192" s="206" t="s">
        <v>112</v>
      </c>
      <c r="E192" s="207" t="s">
        <v>391</v>
      </c>
      <c r="F192" s="208" t="s">
        <v>392</v>
      </c>
      <c r="G192" s="209" t="s">
        <v>329</v>
      </c>
      <c r="H192" s="210" t="n">
        <v>4</v>
      </c>
      <c r="I192" s="211"/>
      <c r="J192" s="212" t="n">
        <f aca="false">ROUND(I192*H192,2)</f>
        <v>0</v>
      </c>
      <c r="K192" s="213"/>
      <c r="L192" s="30"/>
      <c r="M192" s="214"/>
      <c r="N192" s="215" t="s">
        <v>37</v>
      </c>
      <c r="O192" s="74"/>
      <c r="P192" s="216" t="n">
        <f aca="false">O192*H192</f>
        <v>0</v>
      </c>
      <c r="Q192" s="216" t="n">
        <v>0.00052</v>
      </c>
      <c r="R192" s="216" t="n">
        <f aca="false">Q192*H192</f>
        <v>0.00208</v>
      </c>
      <c r="S192" s="216" t="n">
        <v>0</v>
      </c>
      <c r="T192" s="217" t="n">
        <f aca="false"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218" t="s">
        <v>116</v>
      </c>
      <c r="AT192" s="218" t="s">
        <v>112</v>
      </c>
      <c r="AU192" s="218" t="s">
        <v>79</v>
      </c>
      <c r="AY192" s="3" t="s">
        <v>108</v>
      </c>
      <c r="BE192" s="219" t="n">
        <f aca="false">IF(N192="základní",J192,0)</f>
        <v>0</v>
      </c>
      <c r="BF192" s="219" t="n">
        <f aca="false">IF(N192="snížená",J192,0)</f>
        <v>0</v>
      </c>
      <c r="BG192" s="219" t="n">
        <f aca="false">IF(N192="zákl. přenesená",J192,0)</f>
        <v>0</v>
      </c>
      <c r="BH192" s="219" t="n">
        <f aca="false">IF(N192="sníž. přenesená",J192,0)</f>
        <v>0</v>
      </c>
      <c r="BI192" s="219" t="n">
        <f aca="false">IF(N192="nulová",J192,0)</f>
        <v>0</v>
      </c>
      <c r="BJ192" s="3" t="s">
        <v>77</v>
      </c>
      <c r="BK192" s="219" t="n">
        <f aca="false">ROUND(I192*H192,2)</f>
        <v>0</v>
      </c>
      <c r="BL192" s="3" t="s">
        <v>116</v>
      </c>
      <c r="BM192" s="218" t="s">
        <v>393</v>
      </c>
    </row>
    <row r="193" s="31" customFormat="true" ht="24.15" hidden="false" customHeight="true" outlineLevel="0" collapsed="false">
      <c r="A193" s="24"/>
      <c r="B193" s="25"/>
      <c r="C193" s="206" t="s">
        <v>394</v>
      </c>
      <c r="D193" s="206" t="s">
        <v>112</v>
      </c>
      <c r="E193" s="207" t="s">
        <v>395</v>
      </c>
      <c r="F193" s="208" t="s">
        <v>396</v>
      </c>
      <c r="G193" s="209" t="s">
        <v>329</v>
      </c>
      <c r="H193" s="210" t="n">
        <v>18</v>
      </c>
      <c r="I193" s="211"/>
      <c r="J193" s="212" t="n">
        <f aca="false">ROUND(I193*H193,2)</f>
        <v>0</v>
      </c>
      <c r="K193" s="213"/>
      <c r="L193" s="30"/>
      <c r="M193" s="214"/>
      <c r="N193" s="215" t="s">
        <v>37</v>
      </c>
      <c r="O193" s="74"/>
      <c r="P193" s="216" t="n">
        <f aca="false">O193*H193</f>
        <v>0</v>
      </c>
      <c r="Q193" s="216" t="n">
        <v>0.00052</v>
      </c>
      <c r="R193" s="216" t="n">
        <f aca="false">Q193*H193</f>
        <v>0.00936</v>
      </c>
      <c r="S193" s="216" t="n">
        <v>0</v>
      </c>
      <c r="T193" s="217" t="n">
        <f aca="false">S193*H193</f>
        <v>0</v>
      </c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R193" s="218" t="s">
        <v>116</v>
      </c>
      <c r="AT193" s="218" t="s">
        <v>112</v>
      </c>
      <c r="AU193" s="218" t="s">
        <v>79</v>
      </c>
      <c r="AY193" s="3" t="s">
        <v>108</v>
      </c>
      <c r="BE193" s="219" t="n">
        <f aca="false">IF(N193="základní",J193,0)</f>
        <v>0</v>
      </c>
      <c r="BF193" s="219" t="n">
        <f aca="false">IF(N193="snížená",J193,0)</f>
        <v>0</v>
      </c>
      <c r="BG193" s="219" t="n">
        <f aca="false">IF(N193="zákl. přenesená",J193,0)</f>
        <v>0</v>
      </c>
      <c r="BH193" s="219" t="n">
        <f aca="false">IF(N193="sníž. přenesená",J193,0)</f>
        <v>0</v>
      </c>
      <c r="BI193" s="219" t="n">
        <f aca="false">IF(N193="nulová",J193,0)</f>
        <v>0</v>
      </c>
      <c r="BJ193" s="3" t="s">
        <v>77</v>
      </c>
      <c r="BK193" s="219" t="n">
        <f aca="false">ROUND(I193*H193,2)</f>
        <v>0</v>
      </c>
      <c r="BL193" s="3" t="s">
        <v>116</v>
      </c>
      <c r="BM193" s="218" t="s">
        <v>397</v>
      </c>
    </row>
    <row r="194" s="31" customFormat="true" ht="24.15" hidden="false" customHeight="true" outlineLevel="0" collapsed="false">
      <c r="A194" s="24"/>
      <c r="B194" s="25"/>
      <c r="C194" s="206" t="s">
        <v>398</v>
      </c>
      <c r="D194" s="206" t="s">
        <v>112</v>
      </c>
      <c r="E194" s="207" t="s">
        <v>399</v>
      </c>
      <c r="F194" s="208" t="s">
        <v>400</v>
      </c>
      <c r="G194" s="209" t="s">
        <v>329</v>
      </c>
      <c r="H194" s="210" t="n">
        <v>12</v>
      </c>
      <c r="I194" s="211"/>
      <c r="J194" s="212" t="n">
        <f aca="false">ROUND(I194*H194,2)</f>
        <v>0</v>
      </c>
      <c r="K194" s="213"/>
      <c r="L194" s="30"/>
      <c r="M194" s="214"/>
      <c r="N194" s="215" t="s">
        <v>37</v>
      </c>
      <c r="O194" s="74"/>
      <c r="P194" s="216" t="n">
        <f aca="false">O194*H194</f>
        <v>0</v>
      </c>
      <c r="Q194" s="216" t="n">
        <v>0.00062</v>
      </c>
      <c r="R194" s="216" t="n">
        <f aca="false">Q194*H194</f>
        <v>0.00744</v>
      </c>
      <c r="S194" s="216" t="n">
        <v>0</v>
      </c>
      <c r="T194" s="217" t="n">
        <f aca="false"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218" t="s">
        <v>116</v>
      </c>
      <c r="AT194" s="218" t="s">
        <v>112</v>
      </c>
      <c r="AU194" s="218" t="s">
        <v>79</v>
      </c>
      <c r="AY194" s="3" t="s">
        <v>108</v>
      </c>
      <c r="BE194" s="219" t="n">
        <f aca="false">IF(N194="základní",J194,0)</f>
        <v>0</v>
      </c>
      <c r="BF194" s="219" t="n">
        <f aca="false">IF(N194="snížená",J194,0)</f>
        <v>0</v>
      </c>
      <c r="BG194" s="219" t="n">
        <f aca="false">IF(N194="zákl. přenesená",J194,0)</f>
        <v>0</v>
      </c>
      <c r="BH194" s="219" t="n">
        <f aca="false">IF(N194="sníž. přenesená",J194,0)</f>
        <v>0</v>
      </c>
      <c r="BI194" s="219" t="n">
        <f aca="false">IF(N194="nulová",J194,0)</f>
        <v>0</v>
      </c>
      <c r="BJ194" s="3" t="s">
        <v>77</v>
      </c>
      <c r="BK194" s="219" t="n">
        <f aca="false">ROUND(I194*H194,2)</f>
        <v>0</v>
      </c>
      <c r="BL194" s="3" t="s">
        <v>116</v>
      </c>
      <c r="BM194" s="218" t="s">
        <v>401</v>
      </c>
    </row>
    <row r="195" s="31" customFormat="true" ht="24.15" hidden="false" customHeight="true" outlineLevel="0" collapsed="false">
      <c r="A195" s="24"/>
      <c r="B195" s="25"/>
      <c r="C195" s="206" t="s">
        <v>402</v>
      </c>
      <c r="D195" s="206" t="s">
        <v>112</v>
      </c>
      <c r="E195" s="207" t="s">
        <v>403</v>
      </c>
      <c r="F195" s="208" t="s">
        <v>404</v>
      </c>
      <c r="G195" s="209" t="s">
        <v>329</v>
      </c>
      <c r="H195" s="210" t="n">
        <v>8</v>
      </c>
      <c r="I195" s="211"/>
      <c r="J195" s="212" t="n">
        <f aca="false">ROUND(I195*H195,2)</f>
        <v>0</v>
      </c>
      <c r="K195" s="213"/>
      <c r="L195" s="30"/>
      <c r="M195" s="214"/>
      <c r="N195" s="215" t="s">
        <v>37</v>
      </c>
      <c r="O195" s="74"/>
      <c r="P195" s="216" t="n">
        <f aca="false">O195*H195</f>
        <v>0</v>
      </c>
      <c r="Q195" s="216" t="n">
        <v>0.00097</v>
      </c>
      <c r="R195" s="216" t="n">
        <f aca="false">Q195*H195</f>
        <v>0.00776</v>
      </c>
      <c r="S195" s="216" t="n">
        <v>0</v>
      </c>
      <c r="T195" s="217" t="n">
        <f aca="false">S195*H195</f>
        <v>0</v>
      </c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R195" s="218" t="s">
        <v>116</v>
      </c>
      <c r="AT195" s="218" t="s">
        <v>112</v>
      </c>
      <c r="AU195" s="218" t="s">
        <v>79</v>
      </c>
      <c r="AY195" s="3" t="s">
        <v>108</v>
      </c>
      <c r="BE195" s="219" t="n">
        <f aca="false">IF(N195="základní",J195,0)</f>
        <v>0</v>
      </c>
      <c r="BF195" s="219" t="n">
        <f aca="false">IF(N195="snížená",J195,0)</f>
        <v>0</v>
      </c>
      <c r="BG195" s="219" t="n">
        <f aca="false">IF(N195="zákl. přenesená",J195,0)</f>
        <v>0</v>
      </c>
      <c r="BH195" s="219" t="n">
        <f aca="false">IF(N195="sníž. přenesená",J195,0)</f>
        <v>0</v>
      </c>
      <c r="BI195" s="219" t="n">
        <f aca="false">IF(N195="nulová",J195,0)</f>
        <v>0</v>
      </c>
      <c r="BJ195" s="3" t="s">
        <v>77</v>
      </c>
      <c r="BK195" s="219" t="n">
        <f aca="false">ROUND(I195*H195,2)</f>
        <v>0</v>
      </c>
      <c r="BL195" s="3" t="s">
        <v>116</v>
      </c>
      <c r="BM195" s="218" t="s">
        <v>405</v>
      </c>
    </row>
    <row r="196" s="31" customFormat="true" ht="24.15" hidden="false" customHeight="true" outlineLevel="0" collapsed="false">
      <c r="A196" s="24"/>
      <c r="B196" s="25"/>
      <c r="C196" s="206" t="s">
        <v>406</v>
      </c>
      <c r="D196" s="206" t="s">
        <v>112</v>
      </c>
      <c r="E196" s="207" t="s">
        <v>407</v>
      </c>
      <c r="F196" s="208" t="s">
        <v>408</v>
      </c>
      <c r="G196" s="209" t="s">
        <v>329</v>
      </c>
      <c r="H196" s="210" t="n">
        <v>3</v>
      </c>
      <c r="I196" s="211"/>
      <c r="J196" s="212" t="n">
        <f aca="false">ROUND(I196*H196,2)</f>
        <v>0</v>
      </c>
      <c r="K196" s="213"/>
      <c r="L196" s="30"/>
      <c r="M196" s="214"/>
      <c r="N196" s="215" t="s">
        <v>37</v>
      </c>
      <c r="O196" s="74"/>
      <c r="P196" s="216" t="n">
        <f aca="false">O196*H196</f>
        <v>0</v>
      </c>
      <c r="Q196" s="216" t="n">
        <v>0.00092</v>
      </c>
      <c r="R196" s="216" t="n">
        <f aca="false">Q196*H196</f>
        <v>0.00276</v>
      </c>
      <c r="S196" s="216" t="n">
        <v>0</v>
      </c>
      <c r="T196" s="217" t="n">
        <f aca="false"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218" t="s">
        <v>116</v>
      </c>
      <c r="AT196" s="218" t="s">
        <v>112</v>
      </c>
      <c r="AU196" s="218" t="s">
        <v>79</v>
      </c>
      <c r="AY196" s="3" t="s">
        <v>108</v>
      </c>
      <c r="BE196" s="219" t="n">
        <f aca="false">IF(N196="základní",J196,0)</f>
        <v>0</v>
      </c>
      <c r="BF196" s="219" t="n">
        <f aca="false">IF(N196="snížená",J196,0)</f>
        <v>0</v>
      </c>
      <c r="BG196" s="219" t="n">
        <f aca="false">IF(N196="zákl. přenesená",J196,0)</f>
        <v>0</v>
      </c>
      <c r="BH196" s="219" t="n">
        <f aca="false">IF(N196="sníž. přenesená",J196,0)</f>
        <v>0</v>
      </c>
      <c r="BI196" s="219" t="n">
        <f aca="false">IF(N196="nulová",J196,0)</f>
        <v>0</v>
      </c>
      <c r="BJ196" s="3" t="s">
        <v>77</v>
      </c>
      <c r="BK196" s="219" t="n">
        <f aca="false">ROUND(I196*H196,2)</f>
        <v>0</v>
      </c>
      <c r="BL196" s="3" t="s">
        <v>116</v>
      </c>
      <c r="BM196" s="218" t="s">
        <v>409</v>
      </c>
    </row>
    <row r="197" s="31" customFormat="true" ht="24.15" hidden="false" customHeight="true" outlineLevel="0" collapsed="false">
      <c r="A197" s="24"/>
      <c r="B197" s="25"/>
      <c r="C197" s="206" t="s">
        <v>410</v>
      </c>
      <c r="D197" s="206" t="s">
        <v>112</v>
      </c>
      <c r="E197" s="207" t="s">
        <v>411</v>
      </c>
      <c r="F197" s="208" t="s">
        <v>412</v>
      </c>
      <c r="G197" s="209" t="s">
        <v>329</v>
      </c>
      <c r="H197" s="210" t="n">
        <v>1</v>
      </c>
      <c r="I197" s="211"/>
      <c r="J197" s="212" t="n">
        <f aca="false">ROUND(I197*H197,2)</f>
        <v>0</v>
      </c>
      <c r="K197" s="213"/>
      <c r="L197" s="30"/>
      <c r="M197" s="214"/>
      <c r="N197" s="215" t="s">
        <v>37</v>
      </c>
      <c r="O197" s="74"/>
      <c r="P197" s="216" t="n">
        <f aca="false">O197*H197</f>
        <v>0</v>
      </c>
      <c r="Q197" s="216" t="n">
        <v>0.00112</v>
      </c>
      <c r="R197" s="216" t="n">
        <f aca="false">Q197*H197</f>
        <v>0.00112</v>
      </c>
      <c r="S197" s="216" t="n">
        <v>0</v>
      </c>
      <c r="T197" s="217" t="n">
        <f aca="false">S197*H197</f>
        <v>0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R197" s="218" t="s">
        <v>116</v>
      </c>
      <c r="AT197" s="218" t="s">
        <v>112</v>
      </c>
      <c r="AU197" s="218" t="s">
        <v>79</v>
      </c>
      <c r="AY197" s="3" t="s">
        <v>108</v>
      </c>
      <c r="BE197" s="219" t="n">
        <f aca="false">IF(N197="základní",J197,0)</f>
        <v>0</v>
      </c>
      <c r="BF197" s="219" t="n">
        <f aca="false">IF(N197="snížená",J197,0)</f>
        <v>0</v>
      </c>
      <c r="BG197" s="219" t="n">
        <f aca="false">IF(N197="zákl. přenesená",J197,0)</f>
        <v>0</v>
      </c>
      <c r="BH197" s="219" t="n">
        <f aca="false">IF(N197="sníž. přenesená",J197,0)</f>
        <v>0</v>
      </c>
      <c r="BI197" s="219" t="n">
        <f aca="false">IF(N197="nulová",J197,0)</f>
        <v>0</v>
      </c>
      <c r="BJ197" s="3" t="s">
        <v>77</v>
      </c>
      <c r="BK197" s="219" t="n">
        <f aca="false">ROUND(I197*H197,2)</f>
        <v>0</v>
      </c>
      <c r="BL197" s="3" t="s">
        <v>116</v>
      </c>
      <c r="BM197" s="218" t="s">
        <v>413</v>
      </c>
    </row>
    <row r="198" s="31" customFormat="true" ht="24.15" hidden="false" customHeight="true" outlineLevel="0" collapsed="false">
      <c r="A198" s="24"/>
      <c r="B198" s="25"/>
      <c r="C198" s="206" t="s">
        <v>414</v>
      </c>
      <c r="D198" s="206" t="s">
        <v>112</v>
      </c>
      <c r="E198" s="207" t="s">
        <v>415</v>
      </c>
      <c r="F198" s="208" t="s">
        <v>416</v>
      </c>
      <c r="G198" s="209" t="s">
        <v>329</v>
      </c>
      <c r="H198" s="210" t="n">
        <v>22</v>
      </c>
      <c r="I198" s="211"/>
      <c r="J198" s="212" t="n">
        <f aca="false">ROUND(I198*H198,2)</f>
        <v>0</v>
      </c>
      <c r="K198" s="213"/>
      <c r="L198" s="30"/>
      <c r="M198" s="214"/>
      <c r="N198" s="215" t="s">
        <v>37</v>
      </c>
      <c r="O198" s="74"/>
      <c r="P198" s="216" t="n">
        <f aca="false">O198*H198</f>
        <v>0</v>
      </c>
      <c r="Q198" s="216" t="n">
        <v>0.00029</v>
      </c>
      <c r="R198" s="216" t="n">
        <f aca="false">Q198*H198</f>
        <v>0.00638</v>
      </c>
      <c r="S198" s="216" t="n">
        <v>0</v>
      </c>
      <c r="T198" s="217" t="n">
        <f aca="false"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218" t="s">
        <v>116</v>
      </c>
      <c r="AT198" s="218" t="s">
        <v>112</v>
      </c>
      <c r="AU198" s="218" t="s">
        <v>79</v>
      </c>
      <c r="AY198" s="3" t="s">
        <v>108</v>
      </c>
      <c r="BE198" s="219" t="n">
        <f aca="false">IF(N198="základní",J198,0)</f>
        <v>0</v>
      </c>
      <c r="BF198" s="219" t="n">
        <f aca="false">IF(N198="snížená",J198,0)</f>
        <v>0</v>
      </c>
      <c r="BG198" s="219" t="n">
        <f aca="false">IF(N198="zákl. přenesená",J198,0)</f>
        <v>0</v>
      </c>
      <c r="BH198" s="219" t="n">
        <f aca="false">IF(N198="sníž. přenesená",J198,0)</f>
        <v>0</v>
      </c>
      <c r="BI198" s="219" t="n">
        <f aca="false">IF(N198="nulová",J198,0)</f>
        <v>0</v>
      </c>
      <c r="BJ198" s="3" t="s">
        <v>77</v>
      </c>
      <c r="BK198" s="219" t="n">
        <f aca="false">ROUND(I198*H198,2)</f>
        <v>0</v>
      </c>
      <c r="BL198" s="3" t="s">
        <v>116</v>
      </c>
      <c r="BM198" s="218" t="s">
        <v>417</v>
      </c>
    </row>
    <row r="199" s="31" customFormat="true" ht="24.15" hidden="false" customHeight="true" outlineLevel="0" collapsed="false">
      <c r="A199" s="24"/>
      <c r="B199" s="25"/>
      <c r="C199" s="206" t="s">
        <v>418</v>
      </c>
      <c r="D199" s="206" t="s">
        <v>112</v>
      </c>
      <c r="E199" s="207" t="s">
        <v>419</v>
      </c>
      <c r="F199" s="208" t="s">
        <v>420</v>
      </c>
      <c r="G199" s="209" t="s">
        <v>329</v>
      </c>
      <c r="H199" s="210" t="n">
        <v>31</v>
      </c>
      <c r="I199" s="211"/>
      <c r="J199" s="212" t="n">
        <f aca="false">ROUND(I199*H199,2)</f>
        <v>0</v>
      </c>
      <c r="K199" s="213"/>
      <c r="L199" s="30"/>
      <c r="M199" s="214"/>
      <c r="N199" s="215" t="s">
        <v>37</v>
      </c>
      <c r="O199" s="74"/>
      <c r="P199" s="216" t="n">
        <f aca="false">O199*H199</f>
        <v>0</v>
      </c>
      <c r="Q199" s="216" t="n">
        <v>0.00011</v>
      </c>
      <c r="R199" s="216" t="n">
        <f aca="false">Q199*H199</f>
        <v>0.00341</v>
      </c>
      <c r="S199" s="216" t="n">
        <v>0</v>
      </c>
      <c r="T199" s="217" t="n">
        <f aca="false">S199*H199</f>
        <v>0</v>
      </c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R199" s="218" t="s">
        <v>116</v>
      </c>
      <c r="AT199" s="218" t="s">
        <v>112</v>
      </c>
      <c r="AU199" s="218" t="s">
        <v>79</v>
      </c>
      <c r="AY199" s="3" t="s">
        <v>108</v>
      </c>
      <c r="BE199" s="219" t="n">
        <f aca="false">IF(N199="základní",J199,0)</f>
        <v>0</v>
      </c>
      <c r="BF199" s="219" t="n">
        <f aca="false">IF(N199="snížená",J199,0)</f>
        <v>0</v>
      </c>
      <c r="BG199" s="219" t="n">
        <f aca="false">IF(N199="zákl. přenesená",J199,0)</f>
        <v>0</v>
      </c>
      <c r="BH199" s="219" t="n">
        <f aca="false">IF(N199="sníž. přenesená",J199,0)</f>
        <v>0</v>
      </c>
      <c r="BI199" s="219" t="n">
        <f aca="false">IF(N199="nulová",J199,0)</f>
        <v>0</v>
      </c>
      <c r="BJ199" s="3" t="s">
        <v>77</v>
      </c>
      <c r="BK199" s="219" t="n">
        <f aca="false">ROUND(I199*H199,2)</f>
        <v>0</v>
      </c>
      <c r="BL199" s="3" t="s">
        <v>116</v>
      </c>
      <c r="BM199" s="218" t="s">
        <v>421</v>
      </c>
    </row>
    <row r="200" s="31" customFormat="true" ht="21.75" hidden="false" customHeight="true" outlineLevel="0" collapsed="false">
      <c r="A200" s="24"/>
      <c r="B200" s="25"/>
      <c r="C200" s="206" t="s">
        <v>422</v>
      </c>
      <c r="D200" s="206" t="s">
        <v>112</v>
      </c>
      <c r="E200" s="207" t="s">
        <v>423</v>
      </c>
      <c r="F200" s="208" t="s">
        <v>424</v>
      </c>
      <c r="G200" s="209" t="s">
        <v>329</v>
      </c>
      <c r="H200" s="210" t="n">
        <v>1</v>
      </c>
      <c r="I200" s="211"/>
      <c r="J200" s="212" t="n">
        <f aca="false">ROUND(I200*H200,2)</f>
        <v>0</v>
      </c>
      <c r="K200" s="213"/>
      <c r="L200" s="30"/>
      <c r="M200" s="214"/>
      <c r="N200" s="215" t="s">
        <v>37</v>
      </c>
      <c r="O200" s="74"/>
      <c r="P200" s="216" t="n">
        <f aca="false">O200*H200</f>
        <v>0</v>
      </c>
      <c r="Q200" s="216" t="n">
        <v>0.00053</v>
      </c>
      <c r="R200" s="216" t="n">
        <f aca="false">Q200*H200</f>
        <v>0.00053</v>
      </c>
      <c r="S200" s="216" t="n">
        <v>0</v>
      </c>
      <c r="T200" s="217" t="n">
        <f aca="false"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218" t="s">
        <v>116</v>
      </c>
      <c r="AT200" s="218" t="s">
        <v>112</v>
      </c>
      <c r="AU200" s="218" t="s">
        <v>79</v>
      </c>
      <c r="AY200" s="3" t="s">
        <v>108</v>
      </c>
      <c r="BE200" s="219" t="n">
        <f aca="false">IF(N200="základní",J200,0)</f>
        <v>0</v>
      </c>
      <c r="BF200" s="219" t="n">
        <f aca="false">IF(N200="snížená",J200,0)</f>
        <v>0</v>
      </c>
      <c r="BG200" s="219" t="n">
        <f aca="false">IF(N200="zákl. přenesená",J200,0)</f>
        <v>0</v>
      </c>
      <c r="BH200" s="219" t="n">
        <f aca="false">IF(N200="sníž. přenesená",J200,0)</f>
        <v>0</v>
      </c>
      <c r="BI200" s="219" t="n">
        <f aca="false">IF(N200="nulová",J200,0)</f>
        <v>0</v>
      </c>
      <c r="BJ200" s="3" t="s">
        <v>77</v>
      </c>
      <c r="BK200" s="219" t="n">
        <f aca="false">ROUND(I200*H200,2)</f>
        <v>0</v>
      </c>
      <c r="BL200" s="3" t="s">
        <v>116</v>
      </c>
      <c r="BM200" s="218" t="s">
        <v>425</v>
      </c>
    </row>
    <row r="201" s="31" customFormat="true" ht="21.75" hidden="false" customHeight="true" outlineLevel="0" collapsed="false">
      <c r="A201" s="24"/>
      <c r="B201" s="25"/>
      <c r="C201" s="206" t="s">
        <v>426</v>
      </c>
      <c r="D201" s="206" t="s">
        <v>112</v>
      </c>
      <c r="E201" s="207" t="s">
        <v>427</v>
      </c>
      <c r="F201" s="208" t="s">
        <v>428</v>
      </c>
      <c r="G201" s="209" t="s">
        <v>329</v>
      </c>
      <c r="H201" s="210" t="n">
        <v>1</v>
      </c>
      <c r="I201" s="211"/>
      <c r="J201" s="212" t="n">
        <f aca="false">ROUND(I201*H201,2)</f>
        <v>0</v>
      </c>
      <c r="K201" s="213"/>
      <c r="L201" s="30"/>
      <c r="M201" s="214"/>
      <c r="N201" s="215" t="s">
        <v>37</v>
      </c>
      <c r="O201" s="74"/>
      <c r="P201" s="216" t="n">
        <f aca="false">O201*H201</f>
        <v>0</v>
      </c>
      <c r="Q201" s="216" t="n">
        <v>0.00052</v>
      </c>
      <c r="R201" s="216" t="n">
        <f aca="false">Q201*H201</f>
        <v>0.00052</v>
      </c>
      <c r="S201" s="216" t="n">
        <v>0</v>
      </c>
      <c r="T201" s="217" t="n">
        <f aca="false"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218" t="s">
        <v>116</v>
      </c>
      <c r="AT201" s="218" t="s">
        <v>112</v>
      </c>
      <c r="AU201" s="218" t="s">
        <v>79</v>
      </c>
      <c r="AY201" s="3" t="s">
        <v>108</v>
      </c>
      <c r="BE201" s="219" t="n">
        <f aca="false">IF(N201="základní",J201,0)</f>
        <v>0</v>
      </c>
      <c r="BF201" s="219" t="n">
        <f aca="false">IF(N201="snížená",J201,0)</f>
        <v>0</v>
      </c>
      <c r="BG201" s="219" t="n">
        <f aca="false">IF(N201="zákl. přenesená",J201,0)</f>
        <v>0</v>
      </c>
      <c r="BH201" s="219" t="n">
        <f aca="false">IF(N201="sníž. přenesená",J201,0)</f>
        <v>0</v>
      </c>
      <c r="BI201" s="219" t="n">
        <f aca="false">IF(N201="nulová",J201,0)</f>
        <v>0</v>
      </c>
      <c r="BJ201" s="3" t="s">
        <v>77</v>
      </c>
      <c r="BK201" s="219" t="n">
        <f aca="false">ROUND(I201*H201,2)</f>
        <v>0</v>
      </c>
      <c r="BL201" s="3" t="s">
        <v>116</v>
      </c>
      <c r="BM201" s="218" t="s">
        <v>429</v>
      </c>
    </row>
    <row r="202" s="31" customFormat="true" ht="21.75" hidden="false" customHeight="true" outlineLevel="0" collapsed="false">
      <c r="A202" s="24"/>
      <c r="B202" s="25"/>
      <c r="C202" s="206" t="s">
        <v>430</v>
      </c>
      <c r="D202" s="206" t="s">
        <v>112</v>
      </c>
      <c r="E202" s="207" t="s">
        <v>431</v>
      </c>
      <c r="F202" s="208" t="s">
        <v>432</v>
      </c>
      <c r="G202" s="209" t="s">
        <v>329</v>
      </c>
      <c r="H202" s="210" t="n">
        <v>22</v>
      </c>
      <c r="I202" s="211"/>
      <c r="J202" s="212" t="n">
        <f aca="false">ROUND(I202*H202,2)</f>
        <v>0</v>
      </c>
      <c r="K202" s="213"/>
      <c r="L202" s="30"/>
      <c r="M202" s="214"/>
      <c r="N202" s="215" t="s">
        <v>37</v>
      </c>
      <c r="O202" s="74"/>
      <c r="P202" s="216" t="n">
        <f aca="false">O202*H202</f>
        <v>0</v>
      </c>
      <c r="Q202" s="216" t="n">
        <v>0.00025</v>
      </c>
      <c r="R202" s="216" t="n">
        <f aca="false">Q202*H202</f>
        <v>0.0055</v>
      </c>
      <c r="S202" s="216" t="n">
        <v>0</v>
      </c>
      <c r="T202" s="217" t="n">
        <f aca="false"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218" t="s">
        <v>116</v>
      </c>
      <c r="AT202" s="218" t="s">
        <v>112</v>
      </c>
      <c r="AU202" s="218" t="s">
        <v>79</v>
      </c>
      <c r="AY202" s="3" t="s">
        <v>108</v>
      </c>
      <c r="BE202" s="219" t="n">
        <f aca="false">IF(N202="základní",J202,0)</f>
        <v>0</v>
      </c>
      <c r="BF202" s="219" t="n">
        <f aca="false">IF(N202="snížená",J202,0)</f>
        <v>0</v>
      </c>
      <c r="BG202" s="219" t="n">
        <f aca="false">IF(N202="zákl. přenesená",J202,0)</f>
        <v>0</v>
      </c>
      <c r="BH202" s="219" t="n">
        <f aca="false">IF(N202="sníž. přenesená",J202,0)</f>
        <v>0</v>
      </c>
      <c r="BI202" s="219" t="n">
        <f aca="false">IF(N202="nulová",J202,0)</f>
        <v>0</v>
      </c>
      <c r="BJ202" s="3" t="s">
        <v>77</v>
      </c>
      <c r="BK202" s="219" t="n">
        <f aca="false">ROUND(I202*H202,2)</f>
        <v>0</v>
      </c>
      <c r="BL202" s="3" t="s">
        <v>116</v>
      </c>
      <c r="BM202" s="218" t="s">
        <v>433</v>
      </c>
    </row>
    <row r="203" s="31" customFormat="true" ht="24.15" hidden="false" customHeight="true" outlineLevel="0" collapsed="false">
      <c r="A203" s="24"/>
      <c r="B203" s="25"/>
      <c r="C203" s="206" t="s">
        <v>434</v>
      </c>
      <c r="D203" s="206" t="s">
        <v>112</v>
      </c>
      <c r="E203" s="207" t="s">
        <v>435</v>
      </c>
      <c r="F203" s="208" t="s">
        <v>436</v>
      </c>
      <c r="G203" s="209" t="s">
        <v>329</v>
      </c>
      <c r="H203" s="210" t="n">
        <v>11</v>
      </c>
      <c r="I203" s="211"/>
      <c r="J203" s="212" t="n">
        <f aca="false">ROUND(I203*H203,2)</f>
        <v>0</v>
      </c>
      <c r="K203" s="213"/>
      <c r="L203" s="30"/>
      <c r="M203" s="214"/>
      <c r="N203" s="215" t="s">
        <v>37</v>
      </c>
      <c r="O203" s="74"/>
      <c r="P203" s="216" t="n">
        <f aca="false">O203*H203</f>
        <v>0</v>
      </c>
      <c r="Q203" s="216" t="n">
        <v>0.00086</v>
      </c>
      <c r="R203" s="216" t="n">
        <f aca="false">Q203*H203</f>
        <v>0.00946</v>
      </c>
      <c r="S203" s="216" t="n">
        <v>0</v>
      </c>
      <c r="T203" s="217" t="n">
        <f aca="false"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218" t="s">
        <v>116</v>
      </c>
      <c r="AT203" s="218" t="s">
        <v>112</v>
      </c>
      <c r="AU203" s="218" t="s">
        <v>79</v>
      </c>
      <c r="AY203" s="3" t="s">
        <v>108</v>
      </c>
      <c r="BE203" s="219" t="n">
        <f aca="false">IF(N203="základní",J203,0)</f>
        <v>0</v>
      </c>
      <c r="BF203" s="219" t="n">
        <f aca="false">IF(N203="snížená",J203,0)</f>
        <v>0</v>
      </c>
      <c r="BG203" s="219" t="n">
        <f aca="false">IF(N203="zákl. přenesená",J203,0)</f>
        <v>0</v>
      </c>
      <c r="BH203" s="219" t="n">
        <f aca="false">IF(N203="sníž. přenesená",J203,0)</f>
        <v>0</v>
      </c>
      <c r="BI203" s="219" t="n">
        <f aca="false">IF(N203="nulová",J203,0)</f>
        <v>0</v>
      </c>
      <c r="BJ203" s="3" t="s">
        <v>77</v>
      </c>
      <c r="BK203" s="219" t="n">
        <f aca="false">ROUND(I203*H203,2)</f>
        <v>0</v>
      </c>
      <c r="BL203" s="3" t="s">
        <v>116</v>
      </c>
      <c r="BM203" s="218" t="s">
        <v>437</v>
      </c>
    </row>
    <row r="204" s="31" customFormat="true" ht="24.15" hidden="false" customHeight="true" outlineLevel="0" collapsed="false">
      <c r="A204" s="24"/>
      <c r="B204" s="25"/>
      <c r="C204" s="206" t="s">
        <v>438</v>
      </c>
      <c r="D204" s="206" t="s">
        <v>112</v>
      </c>
      <c r="E204" s="207" t="s">
        <v>439</v>
      </c>
      <c r="F204" s="208" t="s">
        <v>440</v>
      </c>
      <c r="G204" s="209" t="s">
        <v>329</v>
      </c>
      <c r="H204" s="210" t="n">
        <v>5</v>
      </c>
      <c r="I204" s="211"/>
      <c r="J204" s="212" t="n">
        <f aca="false">ROUND(I204*H204,2)</f>
        <v>0</v>
      </c>
      <c r="K204" s="213"/>
      <c r="L204" s="30"/>
      <c r="M204" s="214"/>
      <c r="N204" s="215" t="s">
        <v>37</v>
      </c>
      <c r="O204" s="74"/>
      <c r="P204" s="216" t="n">
        <f aca="false">O204*H204</f>
        <v>0</v>
      </c>
      <c r="Q204" s="216" t="n">
        <v>1E-005</v>
      </c>
      <c r="R204" s="216" t="n">
        <f aca="false">Q204*H204</f>
        <v>5E-005</v>
      </c>
      <c r="S204" s="216" t="n">
        <v>0.00328</v>
      </c>
      <c r="T204" s="217" t="n">
        <f aca="false">S204*H204</f>
        <v>0.0164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218" t="s">
        <v>116</v>
      </c>
      <c r="AT204" s="218" t="s">
        <v>112</v>
      </c>
      <c r="AU204" s="218" t="s">
        <v>79</v>
      </c>
      <c r="AY204" s="3" t="s">
        <v>108</v>
      </c>
      <c r="BE204" s="219" t="n">
        <f aca="false">IF(N204="základní",J204,0)</f>
        <v>0</v>
      </c>
      <c r="BF204" s="219" t="n">
        <f aca="false">IF(N204="snížená",J204,0)</f>
        <v>0</v>
      </c>
      <c r="BG204" s="219" t="n">
        <f aca="false">IF(N204="zákl. přenesená",J204,0)</f>
        <v>0</v>
      </c>
      <c r="BH204" s="219" t="n">
        <f aca="false">IF(N204="sníž. přenesená",J204,0)</f>
        <v>0</v>
      </c>
      <c r="BI204" s="219" t="n">
        <f aca="false">IF(N204="nulová",J204,0)</f>
        <v>0</v>
      </c>
      <c r="BJ204" s="3" t="s">
        <v>77</v>
      </c>
      <c r="BK204" s="219" t="n">
        <f aca="false">ROUND(I204*H204,2)</f>
        <v>0</v>
      </c>
      <c r="BL204" s="3" t="s">
        <v>116</v>
      </c>
      <c r="BM204" s="218" t="s">
        <v>441</v>
      </c>
    </row>
    <row r="205" s="31" customFormat="true" ht="24.15" hidden="false" customHeight="true" outlineLevel="0" collapsed="false">
      <c r="A205" s="24"/>
      <c r="B205" s="25"/>
      <c r="C205" s="206" t="s">
        <v>442</v>
      </c>
      <c r="D205" s="206" t="s">
        <v>112</v>
      </c>
      <c r="E205" s="207" t="s">
        <v>443</v>
      </c>
      <c r="F205" s="208" t="s">
        <v>444</v>
      </c>
      <c r="G205" s="209" t="s">
        <v>329</v>
      </c>
      <c r="H205" s="210" t="n">
        <v>92</v>
      </c>
      <c r="I205" s="211"/>
      <c r="J205" s="212" t="n">
        <f aca="false">ROUND(I205*H205,2)</f>
        <v>0</v>
      </c>
      <c r="K205" s="213"/>
      <c r="L205" s="30"/>
      <c r="M205" s="214"/>
      <c r="N205" s="215" t="s">
        <v>37</v>
      </c>
      <c r="O205" s="74"/>
      <c r="P205" s="216" t="n">
        <f aca="false">O205*H205</f>
        <v>0</v>
      </c>
      <c r="Q205" s="216" t="n">
        <v>0.00022</v>
      </c>
      <c r="R205" s="216" t="n">
        <f aca="false">Q205*H205</f>
        <v>0.02024</v>
      </c>
      <c r="S205" s="216" t="n">
        <v>0</v>
      </c>
      <c r="T205" s="217" t="n">
        <f aca="false"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218" t="s">
        <v>116</v>
      </c>
      <c r="AT205" s="218" t="s">
        <v>112</v>
      </c>
      <c r="AU205" s="218" t="s">
        <v>79</v>
      </c>
      <c r="AY205" s="3" t="s">
        <v>108</v>
      </c>
      <c r="BE205" s="219" t="n">
        <f aca="false">IF(N205="základní",J205,0)</f>
        <v>0</v>
      </c>
      <c r="BF205" s="219" t="n">
        <f aca="false">IF(N205="snížená",J205,0)</f>
        <v>0</v>
      </c>
      <c r="BG205" s="219" t="n">
        <f aca="false">IF(N205="zákl. přenesená",J205,0)</f>
        <v>0</v>
      </c>
      <c r="BH205" s="219" t="n">
        <f aca="false">IF(N205="sníž. přenesená",J205,0)</f>
        <v>0</v>
      </c>
      <c r="BI205" s="219" t="n">
        <f aca="false">IF(N205="nulová",J205,0)</f>
        <v>0</v>
      </c>
      <c r="BJ205" s="3" t="s">
        <v>77</v>
      </c>
      <c r="BK205" s="219" t="n">
        <f aca="false">ROUND(I205*H205,2)</f>
        <v>0</v>
      </c>
      <c r="BL205" s="3" t="s">
        <v>116</v>
      </c>
      <c r="BM205" s="218" t="s">
        <v>445</v>
      </c>
    </row>
    <row r="206" s="31" customFormat="true" ht="24.15" hidden="false" customHeight="true" outlineLevel="0" collapsed="false">
      <c r="A206" s="24"/>
      <c r="B206" s="25"/>
      <c r="C206" s="206" t="s">
        <v>446</v>
      </c>
      <c r="D206" s="206" t="s">
        <v>112</v>
      </c>
      <c r="E206" s="207" t="s">
        <v>447</v>
      </c>
      <c r="F206" s="208" t="s">
        <v>448</v>
      </c>
      <c r="G206" s="209" t="s">
        <v>329</v>
      </c>
      <c r="H206" s="210" t="n">
        <v>6</v>
      </c>
      <c r="I206" s="211"/>
      <c r="J206" s="212" t="n">
        <f aca="false">ROUND(I206*H206,2)</f>
        <v>0</v>
      </c>
      <c r="K206" s="213"/>
      <c r="L206" s="30"/>
      <c r="M206" s="214"/>
      <c r="N206" s="215" t="s">
        <v>37</v>
      </c>
      <c r="O206" s="74"/>
      <c r="P206" s="216" t="n">
        <f aca="false">O206*H206</f>
        <v>0</v>
      </c>
      <c r="Q206" s="216" t="n">
        <v>0.00027</v>
      </c>
      <c r="R206" s="216" t="n">
        <f aca="false">Q206*H206</f>
        <v>0.00162</v>
      </c>
      <c r="S206" s="216" t="n">
        <v>0</v>
      </c>
      <c r="T206" s="217" t="n">
        <f aca="false">S206*H206</f>
        <v>0</v>
      </c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R206" s="218" t="s">
        <v>116</v>
      </c>
      <c r="AT206" s="218" t="s">
        <v>112</v>
      </c>
      <c r="AU206" s="218" t="s">
        <v>79</v>
      </c>
      <c r="AY206" s="3" t="s">
        <v>108</v>
      </c>
      <c r="BE206" s="219" t="n">
        <f aca="false">IF(N206="základní",J206,0)</f>
        <v>0</v>
      </c>
      <c r="BF206" s="219" t="n">
        <f aca="false">IF(N206="snížená",J206,0)</f>
        <v>0</v>
      </c>
      <c r="BG206" s="219" t="n">
        <f aca="false">IF(N206="zákl. přenesená",J206,0)</f>
        <v>0</v>
      </c>
      <c r="BH206" s="219" t="n">
        <f aca="false">IF(N206="sníž. přenesená",J206,0)</f>
        <v>0</v>
      </c>
      <c r="BI206" s="219" t="n">
        <f aca="false">IF(N206="nulová",J206,0)</f>
        <v>0</v>
      </c>
      <c r="BJ206" s="3" t="s">
        <v>77</v>
      </c>
      <c r="BK206" s="219" t="n">
        <f aca="false">ROUND(I206*H206,2)</f>
        <v>0</v>
      </c>
      <c r="BL206" s="3" t="s">
        <v>116</v>
      </c>
      <c r="BM206" s="218" t="s">
        <v>449</v>
      </c>
    </row>
    <row r="207" s="31" customFormat="true" ht="21.75" hidden="false" customHeight="true" outlineLevel="0" collapsed="false">
      <c r="A207" s="24"/>
      <c r="B207" s="25"/>
      <c r="C207" s="206" t="s">
        <v>450</v>
      </c>
      <c r="D207" s="206" t="s">
        <v>112</v>
      </c>
      <c r="E207" s="207" t="s">
        <v>451</v>
      </c>
      <c r="F207" s="208" t="s">
        <v>452</v>
      </c>
      <c r="G207" s="209" t="s">
        <v>329</v>
      </c>
      <c r="H207" s="210" t="n">
        <v>1</v>
      </c>
      <c r="I207" s="211"/>
      <c r="J207" s="212" t="n">
        <f aca="false">ROUND(I207*H207,2)</f>
        <v>0</v>
      </c>
      <c r="K207" s="213"/>
      <c r="L207" s="30"/>
      <c r="M207" s="214"/>
      <c r="N207" s="215" t="s">
        <v>37</v>
      </c>
      <c r="O207" s="74"/>
      <c r="P207" s="216" t="n">
        <f aca="false">O207*H207</f>
        <v>0</v>
      </c>
      <c r="Q207" s="216" t="n">
        <v>0.00057</v>
      </c>
      <c r="R207" s="216" t="n">
        <f aca="false">Q207*H207</f>
        <v>0.00057</v>
      </c>
      <c r="S207" s="216" t="n">
        <v>0</v>
      </c>
      <c r="T207" s="217" t="n">
        <f aca="false"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218" t="s">
        <v>116</v>
      </c>
      <c r="AT207" s="218" t="s">
        <v>112</v>
      </c>
      <c r="AU207" s="218" t="s">
        <v>79</v>
      </c>
      <c r="AY207" s="3" t="s">
        <v>108</v>
      </c>
      <c r="BE207" s="219" t="n">
        <f aca="false">IF(N207="základní",J207,0)</f>
        <v>0</v>
      </c>
      <c r="BF207" s="219" t="n">
        <f aca="false">IF(N207="snížená",J207,0)</f>
        <v>0</v>
      </c>
      <c r="BG207" s="219" t="n">
        <f aca="false">IF(N207="zákl. přenesená",J207,0)</f>
        <v>0</v>
      </c>
      <c r="BH207" s="219" t="n">
        <f aca="false">IF(N207="sníž. přenesená",J207,0)</f>
        <v>0</v>
      </c>
      <c r="BI207" s="219" t="n">
        <f aca="false">IF(N207="nulová",J207,0)</f>
        <v>0</v>
      </c>
      <c r="BJ207" s="3" t="s">
        <v>77</v>
      </c>
      <c r="BK207" s="219" t="n">
        <f aca="false">ROUND(I207*H207,2)</f>
        <v>0</v>
      </c>
      <c r="BL207" s="3" t="s">
        <v>116</v>
      </c>
      <c r="BM207" s="218" t="s">
        <v>453</v>
      </c>
    </row>
    <row r="208" s="31" customFormat="true" ht="24.15" hidden="false" customHeight="true" outlineLevel="0" collapsed="false">
      <c r="A208" s="24"/>
      <c r="B208" s="25"/>
      <c r="C208" s="206" t="s">
        <v>454</v>
      </c>
      <c r="D208" s="206" t="s">
        <v>112</v>
      </c>
      <c r="E208" s="207" t="s">
        <v>455</v>
      </c>
      <c r="F208" s="208" t="s">
        <v>456</v>
      </c>
      <c r="G208" s="209" t="s">
        <v>329</v>
      </c>
      <c r="H208" s="210" t="n">
        <v>1</v>
      </c>
      <c r="I208" s="211"/>
      <c r="J208" s="212" t="n">
        <f aca="false">ROUND(I208*H208,2)</f>
        <v>0</v>
      </c>
      <c r="K208" s="213"/>
      <c r="L208" s="30"/>
      <c r="M208" s="214"/>
      <c r="N208" s="215" t="s">
        <v>37</v>
      </c>
      <c r="O208" s="74"/>
      <c r="P208" s="216" t="n">
        <f aca="false">O208*H208</f>
        <v>0</v>
      </c>
      <c r="Q208" s="216" t="n">
        <v>0.00124</v>
      </c>
      <c r="R208" s="216" t="n">
        <f aca="false">Q208*H208</f>
        <v>0.00124</v>
      </c>
      <c r="S208" s="216" t="n">
        <v>0</v>
      </c>
      <c r="T208" s="217" t="n">
        <f aca="false">S208*H208</f>
        <v>0</v>
      </c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R208" s="218" t="s">
        <v>116</v>
      </c>
      <c r="AT208" s="218" t="s">
        <v>112</v>
      </c>
      <c r="AU208" s="218" t="s">
        <v>79</v>
      </c>
      <c r="AY208" s="3" t="s">
        <v>108</v>
      </c>
      <c r="BE208" s="219" t="n">
        <f aca="false">IF(N208="základní",J208,0)</f>
        <v>0</v>
      </c>
      <c r="BF208" s="219" t="n">
        <f aca="false">IF(N208="snížená",J208,0)</f>
        <v>0</v>
      </c>
      <c r="BG208" s="219" t="n">
        <f aca="false">IF(N208="zákl. přenesená",J208,0)</f>
        <v>0</v>
      </c>
      <c r="BH208" s="219" t="n">
        <f aca="false">IF(N208="sníž. přenesená",J208,0)</f>
        <v>0</v>
      </c>
      <c r="BI208" s="219" t="n">
        <f aca="false">IF(N208="nulová",J208,0)</f>
        <v>0</v>
      </c>
      <c r="BJ208" s="3" t="s">
        <v>77</v>
      </c>
      <c r="BK208" s="219" t="n">
        <f aca="false">ROUND(I208*H208,2)</f>
        <v>0</v>
      </c>
      <c r="BL208" s="3" t="s">
        <v>116</v>
      </c>
      <c r="BM208" s="218" t="s">
        <v>457</v>
      </c>
    </row>
    <row r="209" s="31" customFormat="true" ht="21.75" hidden="false" customHeight="true" outlineLevel="0" collapsed="false">
      <c r="A209" s="24"/>
      <c r="B209" s="25"/>
      <c r="C209" s="206" t="s">
        <v>458</v>
      </c>
      <c r="D209" s="206" t="s">
        <v>112</v>
      </c>
      <c r="E209" s="207" t="s">
        <v>459</v>
      </c>
      <c r="F209" s="208" t="s">
        <v>460</v>
      </c>
      <c r="G209" s="209" t="s">
        <v>329</v>
      </c>
      <c r="H209" s="210" t="n">
        <v>8</v>
      </c>
      <c r="I209" s="211"/>
      <c r="J209" s="212" t="n">
        <f aca="false">ROUND(I209*H209,2)</f>
        <v>0</v>
      </c>
      <c r="K209" s="213"/>
      <c r="L209" s="30"/>
      <c r="M209" s="214"/>
      <c r="N209" s="215" t="s">
        <v>37</v>
      </c>
      <c r="O209" s="74"/>
      <c r="P209" s="216" t="n">
        <f aca="false">O209*H209</f>
        <v>0</v>
      </c>
      <c r="Q209" s="216" t="n">
        <v>0.00021</v>
      </c>
      <c r="R209" s="216" t="n">
        <f aca="false">Q209*H209</f>
        <v>0.00168</v>
      </c>
      <c r="S209" s="216" t="n">
        <v>0</v>
      </c>
      <c r="T209" s="217" t="n">
        <f aca="false">S209*H209</f>
        <v>0</v>
      </c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R209" s="218" t="s">
        <v>116</v>
      </c>
      <c r="AT209" s="218" t="s">
        <v>112</v>
      </c>
      <c r="AU209" s="218" t="s">
        <v>79</v>
      </c>
      <c r="AY209" s="3" t="s">
        <v>108</v>
      </c>
      <c r="BE209" s="219" t="n">
        <f aca="false">IF(N209="základní",J209,0)</f>
        <v>0</v>
      </c>
      <c r="BF209" s="219" t="n">
        <f aca="false">IF(N209="snížená",J209,0)</f>
        <v>0</v>
      </c>
      <c r="BG209" s="219" t="n">
        <f aca="false">IF(N209="zákl. přenesená",J209,0)</f>
        <v>0</v>
      </c>
      <c r="BH209" s="219" t="n">
        <f aca="false">IF(N209="sníž. přenesená",J209,0)</f>
        <v>0</v>
      </c>
      <c r="BI209" s="219" t="n">
        <f aca="false">IF(N209="nulová",J209,0)</f>
        <v>0</v>
      </c>
      <c r="BJ209" s="3" t="s">
        <v>77</v>
      </c>
      <c r="BK209" s="219" t="n">
        <f aca="false">ROUND(I209*H209,2)</f>
        <v>0</v>
      </c>
      <c r="BL209" s="3" t="s">
        <v>116</v>
      </c>
      <c r="BM209" s="218" t="s">
        <v>461</v>
      </c>
    </row>
    <row r="210" s="31" customFormat="true" ht="21.75" hidden="false" customHeight="true" outlineLevel="0" collapsed="false">
      <c r="A210" s="24"/>
      <c r="B210" s="25"/>
      <c r="C210" s="206" t="s">
        <v>462</v>
      </c>
      <c r="D210" s="206" t="s">
        <v>112</v>
      </c>
      <c r="E210" s="207" t="s">
        <v>463</v>
      </c>
      <c r="F210" s="208" t="s">
        <v>464</v>
      </c>
      <c r="G210" s="209" t="s">
        <v>329</v>
      </c>
      <c r="H210" s="210" t="n">
        <v>35</v>
      </c>
      <c r="I210" s="211"/>
      <c r="J210" s="212" t="n">
        <f aca="false">ROUND(I210*H210,2)</f>
        <v>0</v>
      </c>
      <c r="K210" s="213"/>
      <c r="L210" s="30"/>
      <c r="M210" s="214"/>
      <c r="N210" s="215" t="s">
        <v>37</v>
      </c>
      <c r="O210" s="74"/>
      <c r="P210" s="216" t="n">
        <f aca="false">O210*H210</f>
        <v>0</v>
      </c>
      <c r="Q210" s="216" t="n">
        <v>0.00034</v>
      </c>
      <c r="R210" s="216" t="n">
        <f aca="false">Q210*H210</f>
        <v>0.0119</v>
      </c>
      <c r="S210" s="216" t="n">
        <v>0</v>
      </c>
      <c r="T210" s="217" t="n">
        <f aca="false">S210*H210</f>
        <v>0</v>
      </c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R210" s="218" t="s">
        <v>116</v>
      </c>
      <c r="AT210" s="218" t="s">
        <v>112</v>
      </c>
      <c r="AU210" s="218" t="s">
        <v>79</v>
      </c>
      <c r="AY210" s="3" t="s">
        <v>108</v>
      </c>
      <c r="BE210" s="219" t="n">
        <f aca="false">IF(N210="základní",J210,0)</f>
        <v>0</v>
      </c>
      <c r="BF210" s="219" t="n">
        <f aca="false">IF(N210="snížená",J210,0)</f>
        <v>0</v>
      </c>
      <c r="BG210" s="219" t="n">
        <f aca="false">IF(N210="zákl. přenesená",J210,0)</f>
        <v>0</v>
      </c>
      <c r="BH210" s="219" t="n">
        <f aca="false">IF(N210="sníž. přenesená",J210,0)</f>
        <v>0</v>
      </c>
      <c r="BI210" s="219" t="n">
        <f aca="false">IF(N210="nulová",J210,0)</f>
        <v>0</v>
      </c>
      <c r="BJ210" s="3" t="s">
        <v>77</v>
      </c>
      <c r="BK210" s="219" t="n">
        <f aca="false">ROUND(I210*H210,2)</f>
        <v>0</v>
      </c>
      <c r="BL210" s="3" t="s">
        <v>116</v>
      </c>
      <c r="BM210" s="218" t="s">
        <v>465</v>
      </c>
    </row>
    <row r="211" s="31" customFormat="true" ht="21.75" hidden="false" customHeight="true" outlineLevel="0" collapsed="false">
      <c r="A211" s="24"/>
      <c r="B211" s="25"/>
      <c r="C211" s="206" t="s">
        <v>466</v>
      </c>
      <c r="D211" s="206" t="s">
        <v>112</v>
      </c>
      <c r="E211" s="207" t="s">
        <v>467</v>
      </c>
      <c r="F211" s="208" t="s">
        <v>468</v>
      </c>
      <c r="G211" s="209" t="s">
        <v>329</v>
      </c>
      <c r="H211" s="210" t="n">
        <v>2</v>
      </c>
      <c r="I211" s="211"/>
      <c r="J211" s="212" t="n">
        <f aca="false">ROUND(I211*H211,2)</f>
        <v>0</v>
      </c>
      <c r="K211" s="213"/>
      <c r="L211" s="30"/>
      <c r="M211" s="214"/>
      <c r="N211" s="215" t="s">
        <v>37</v>
      </c>
      <c r="O211" s="74"/>
      <c r="P211" s="216" t="n">
        <f aca="false">O211*H211</f>
        <v>0</v>
      </c>
      <c r="Q211" s="216" t="n">
        <v>0.0005</v>
      </c>
      <c r="R211" s="216" t="n">
        <f aca="false">Q211*H211</f>
        <v>0.001</v>
      </c>
      <c r="S211" s="216" t="n">
        <v>0</v>
      </c>
      <c r="T211" s="217" t="n">
        <f aca="false"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218" t="s">
        <v>116</v>
      </c>
      <c r="AT211" s="218" t="s">
        <v>112</v>
      </c>
      <c r="AU211" s="218" t="s">
        <v>79</v>
      </c>
      <c r="AY211" s="3" t="s">
        <v>108</v>
      </c>
      <c r="BE211" s="219" t="n">
        <f aca="false">IF(N211="základní",J211,0)</f>
        <v>0</v>
      </c>
      <c r="BF211" s="219" t="n">
        <f aca="false">IF(N211="snížená",J211,0)</f>
        <v>0</v>
      </c>
      <c r="BG211" s="219" t="n">
        <f aca="false">IF(N211="zákl. přenesená",J211,0)</f>
        <v>0</v>
      </c>
      <c r="BH211" s="219" t="n">
        <f aca="false">IF(N211="sníž. přenesená",J211,0)</f>
        <v>0</v>
      </c>
      <c r="BI211" s="219" t="n">
        <f aca="false">IF(N211="nulová",J211,0)</f>
        <v>0</v>
      </c>
      <c r="BJ211" s="3" t="s">
        <v>77</v>
      </c>
      <c r="BK211" s="219" t="n">
        <f aca="false">ROUND(I211*H211,2)</f>
        <v>0</v>
      </c>
      <c r="BL211" s="3" t="s">
        <v>116</v>
      </c>
      <c r="BM211" s="218" t="s">
        <v>469</v>
      </c>
    </row>
    <row r="212" s="31" customFormat="true" ht="24.15" hidden="false" customHeight="true" outlineLevel="0" collapsed="false">
      <c r="A212" s="24"/>
      <c r="B212" s="25"/>
      <c r="C212" s="206" t="s">
        <v>470</v>
      </c>
      <c r="D212" s="206" t="s">
        <v>112</v>
      </c>
      <c r="E212" s="207" t="s">
        <v>471</v>
      </c>
      <c r="F212" s="208" t="s">
        <v>472</v>
      </c>
      <c r="G212" s="209" t="s">
        <v>329</v>
      </c>
      <c r="H212" s="210" t="n">
        <v>16</v>
      </c>
      <c r="I212" s="211"/>
      <c r="J212" s="212" t="n">
        <f aca="false">ROUND(I212*H212,2)</f>
        <v>0</v>
      </c>
      <c r="K212" s="213"/>
      <c r="L212" s="30"/>
      <c r="M212" s="214"/>
      <c r="N212" s="215" t="s">
        <v>37</v>
      </c>
      <c r="O212" s="74"/>
      <c r="P212" s="216" t="n">
        <f aca="false">O212*H212</f>
        <v>0</v>
      </c>
      <c r="Q212" s="216" t="n">
        <v>0.0007</v>
      </c>
      <c r="R212" s="216" t="n">
        <f aca="false">Q212*H212</f>
        <v>0.0112</v>
      </c>
      <c r="S212" s="216" t="n">
        <v>0</v>
      </c>
      <c r="T212" s="217" t="n">
        <f aca="false">S212*H212</f>
        <v>0</v>
      </c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R212" s="218" t="s">
        <v>116</v>
      </c>
      <c r="AT212" s="218" t="s">
        <v>112</v>
      </c>
      <c r="AU212" s="218" t="s">
        <v>79</v>
      </c>
      <c r="AY212" s="3" t="s">
        <v>108</v>
      </c>
      <c r="BE212" s="219" t="n">
        <f aca="false">IF(N212="základní",J212,0)</f>
        <v>0</v>
      </c>
      <c r="BF212" s="219" t="n">
        <f aca="false">IF(N212="snížená",J212,0)</f>
        <v>0</v>
      </c>
      <c r="BG212" s="219" t="n">
        <f aca="false">IF(N212="zákl. přenesená",J212,0)</f>
        <v>0</v>
      </c>
      <c r="BH212" s="219" t="n">
        <f aca="false">IF(N212="sníž. přenesená",J212,0)</f>
        <v>0</v>
      </c>
      <c r="BI212" s="219" t="n">
        <f aca="false">IF(N212="nulová",J212,0)</f>
        <v>0</v>
      </c>
      <c r="BJ212" s="3" t="s">
        <v>77</v>
      </c>
      <c r="BK212" s="219" t="n">
        <f aca="false">ROUND(I212*H212,2)</f>
        <v>0</v>
      </c>
      <c r="BL212" s="3" t="s">
        <v>116</v>
      </c>
      <c r="BM212" s="218" t="s">
        <v>473</v>
      </c>
    </row>
    <row r="213" s="31" customFormat="true" ht="24.15" hidden="false" customHeight="true" outlineLevel="0" collapsed="false">
      <c r="A213" s="24"/>
      <c r="B213" s="25"/>
      <c r="C213" s="206" t="s">
        <v>474</v>
      </c>
      <c r="D213" s="206" t="s">
        <v>112</v>
      </c>
      <c r="E213" s="207" t="s">
        <v>475</v>
      </c>
      <c r="F213" s="208" t="s">
        <v>476</v>
      </c>
      <c r="G213" s="209" t="s">
        <v>329</v>
      </c>
      <c r="H213" s="210" t="n">
        <v>8</v>
      </c>
      <c r="I213" s="211"/>
      <c r="J213" s="212" t="n">
        <f aca="false">ROUND(I213*H213,2)</f>
        <v>0</v>
      </c>
      <c r="K213" s="213"/>
      <c r="L213" s="30"/>
      <c r="M213" s="214"/>
      <c r="N213" s="215" t="s">
        <v>37</v>
      </c>
      <c r="O213" s="74"/>
      <c r="P213" s="216" t="n">
        <f aca="false">O213*H213</f>
        <v>0</v>
      </c>
      <c r="Q213" s="216" t="n">
        <v>0.00107</v>
      </c>
      <c r="R213" s="216" t="n">
        <f aca="false">Q213*H213</f>
        <v>0.00856</v>
      </c>
      <c r="S213" s="216" t="n">
        <v>0</v>
      </c>
      <c r="T213" s="217" t="n">
        <f aca="false"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218" t="s">
        <v>116</v>
      </c>
      <c r="AT213" s="218" t="s">
        <v>112</v>
      </c>
      <c r="AU213" s="218" t="s">
        <v>79</v>
      </c>
      <c r="AY213" s="3" t="s">
        <v>108</v>
      </c>
      <c r="BE213" s="219" t="n">
        <f aca="false">IF(N213="základní",J213,0)</f>
        <v>0</v>
      </c>
      <c r="BF213" s="219" t="n">
        <f aca="false">IF(N213="snížená",J213,0)</f>
        <v>0</v>
      </c>
      <c r="BG213" s="219" t="n">
        <f aca="false">IF(N213="zákl. přenesená",J213,0)</f>
        <v>0</v>
      </c>
      <c r="BH213" s="219" t="n">
        <f aca="false">IF(N213="sníž. přenesená",J213,0)</f>
        <v>0</v>
      </c>
      <c r="BI213" s="219" t="n">
        <f aca="false">IF(N213="nulová",J213,0)</f>
        <v>0</v>
      </c>
      <c r="BJ213" s="3" t="s">
        <v>77</v>
      </c>
      <c r="BK213" s="219" t="n">
        <f aca="false">ROUND(I213*H213,2)</f>
        <v>0</v>
      </c>
      <c r="BL213" s="3" t="s">
        <v>116</v>
      </c>
      <c r="BM213" s="218" t="s">
        <v>477</v>
      </c>
    </row>
    <row r="214" s="31" customFormat="true" ht="21.75" hidden="false" customHeight="true" outlineLevel="0" collapsed="false">
      <c r="A214" s="24"/>
      <c r="B214" s="25"/>
      <c r="C214" s="206" t="s">
        <v>478</v>
      </c>
      <c r="D214" s="206" t="s">
        <v>112</v>
      </c>
      <c r="E214" s="207" t="s">
        <v>479</v>
      </c>
      <c r="F214" s="208" t="s">
        <v>480</v>
      </c>
      <c r="G214" s="209" t="s">
        <v>329</v>
      </c>
      <c r="H214" s="210" t="n">
        <v>2</v>
      </c>
      <c r="I214" s="211"/>
      <c r="J214" s="212" t="n">
        <f aca="false">ROUND(I214*H214,2)</f>
        <v>0</v>
      </c>
      <c r="K214" s="213"/>
      <c r="L214" s="30"/>
      <c r="M214" s="214"/>
      <c r="N214" s="215" t="s">
        <v>37</v>
      </c>
      <c r="O214" s="74"/>
      <c r="P214" s="216" t="n">
        <f aca="false">O214*H214</f>
        <v>0</v>
      </c>
      <c r="Q214" s="216" t="n">
        <v>0.00168</v>
      </c>
      <c r="R214" s="216" t="n">
        <f aca="false">Q214*H214</f>
        <v>0.00336</v>
      </c>
      <c r="S214" s="216" t="n">
        <v>0</v>
      </c>
      <c r="T214" s="217" t="n">
        <f aca="false">S214*H214</f>
        <v>0</v>
      </c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R214" s="218" t="s">
        <v>116</v>
      </c>
      <c r="AT214" s="218" t="s">
        <v>112</v>
      </c>
      <c r="AU214" s="218" t="s">
        <v>79</v>
      </c>
      <c r="AY214" s="3" t="s">
        <v>108</v>
      </c>
      <c r="BE214" s="219" t="n">
        <f aca="false">IF(N214="základní",J214,0)</f>
        <v>0</v>
      </c>
      <c r="BF214" s="219" t="n">
        <f aca="false">IF(N214="snížená",J214,0)</f>
        <v>0</v>
      </c>
      <c r="BG214" s="219" t="n">
        <f aca="false">IF(N214="zákl. přenesená",J214,0)</f>
        <v>0</v>
      </c>
      <c r="BH214" s="219" t="n">
        <f aca="false">IF(N214="sníž. přenesená",J214,0)</f>
        <v>0</v>
      </c>
      <c r="BI214" s="219" t="n">
        <f aca="false">IF(N214="nulová",J214,0)</f>
        <v>0</v>
      </c>
      <c r="BJ214" s="3" t="s">
        <v>77</v>
      </c>
      <c r="BK214" s="219" t="n">
        <f aca="false">ROUND(I214*H214,2)</f>
        <v>0</v>
      </c>
      <c r="BL214" s="3" t="s">
        <v>116</v>
      </c>
      <c r="BM214" s="218" t="s">
        <v>481</v>
      </c>
    </row>
    <row r="215" s="31" customFormat="true" ht="33" hidden="false" customHeight="true" outlineLevel="0" collapsed="false">
      <c r="A215" s="24"/>
      <c r="B215" s="25"/>
      <c r="C215" s="206" t="s">
        <v>482</v>
      </c>
      <c r="D215" s="206" t="s">
        <v>112</v>
      </c>
      <c r="E215" s="207" t="s">
        <v>483</v>
      </c>
      <c r="F215" s="208" t="s">
        <v>484</v>
      </c>
      <c r="G215" s="209" t="s">
        <v>329</v>
      </c>
      <c r="H215" s="210" t="n">
        <v>1</v>
      </c>
      <c r="I215" s="211"/>
      <c r="J215" s="212" t="n">
        <f aca="false">ROUND(I215*H215,2)</f>
        <v>0</v>
      </c>
      <c r="K215" s="213"/>
      <c r="L215" s="30"/>
      <c r="M215" s="214"/>
      <c r="N215" s="215" t="s">
        <v>37</v>
      </c>
      <c r="O215" s="74"/>
      <c r="P215" s="216" t="n">
        <f aca="false">O215*H215</f>
        <v>0</v>
      </c>
      <c r="Q215" s="216" t="n">
        <v>0.00145</v>
      </c>
      <c r="R215" s="216" t="n">
        <f aca="false">Q215*H215</f>
        <v>0.00145</v>
      </c>
      <c r="S215" s="216" t="n">
        <v>0</v>
      </c>
      <c r="T215" s="217" t="n">
        <f aca="false">S215*H215</f>
        <v>0</v>
      </c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R215" s="218" t="s">
        <v>116</v>
      </c>
      <c r="AT215" s="218" t="s">
        <v>112</v>
      </c>
      <c r="AU215" s="218" t="s">
        <v>79</v>
      </c>
      <c r="AY215" s="3" t="s">
        <v>108</v>
      </c>
      <c r="BE215" s="219" t="n">
        <f aca="false">IF(N215="základní",J215,0)</f>
        <v>0</v>
      </c>
      <c r="BF215" s="219" t="n">
        <f aca="false">IF(N215="snížená",J215,0)</f>
        <v>0</v>
      </c>
      <c r="BG215" s="219" t="n">
        <f aca="false">IF(N215="zákl. přenesená",J215,0)</f>
        <v>0</v>
      </c>
      <c r="BH215" s="219" t="n">
        <f aca="false">IF(N215="sníž. přenesená",J215,0)</f>
        <v>0</v>
      </c>
      <c r="BI215" s="219" t="n">
        <f aca="false">IF(N215="nulová",J215,0)</f>
        <v>0</v>
      </c>
      <c r="BJ215" s="3" t="s">
        <v>77</v>
      </c>
      <c r="BK215" s="219" t="n">
        <f aca="false">ROUND(I215*H215,2)</f>
        <v>0</v>
      </c>
      <c r="BL215" s="3" t="s">
        <v>116</v>
      </c>
      <c r="BM215" s="218" t="s">
        <v>485</v>
      </c>
    </row>
    <row r="216" s="31" customFormat="true" ht="33" hidden="false" customHeight="true" outlineLevel="0" collapsed="false">
      <c r="A216" s="24"/>
      <c r="B216" s="25"/>
      <c r="C216" s="206" t="s">
        <v>486</v>
      </c>
      <c r="D216" s="206" t="s">
        <v>112</v>
      </c>
      <c r="E216" s="207" t="s">
        <v>487</v>
      </c>
      <c r="F216" s="208" t="s">
        <v>488</v>
      </c>
      <c r="G216" s="209" t="s">
        <v>329</v>
      </c>
      <c r="H216" s="210" t="n">
        <v>1</v>
      </c>
      <c r="I216" s="211"/>
      <c r="J216" s="212" t="n">
        <f aca="false">ROUND(I216*H216,2)</f>
        <v>0</v>
      </c>
      <c r="K216" s="213"/>
      <c r="L216" s="30"/>
      <c r="M216" s="214"/>
      <c r="N216" s="215" t="s">
        <v>37</v>
      </c>
      <c r="O216" s="74"/>
      <c r="P216" s="216" t="n">
        <f aca="false">O216*H216</f>
        <v>0</v>
      </c>
      <c r="Q216" s="216" t="n">
        <v>0.00172</v>
      </c>
      <c r="R216" s="216" t="n">
        <f aca="false">Q216*H216</f>
        <v>0.00172</v>
      </c>
      <c r="S216" s="216" t="n">
        <v>0</v>
      </c>
      <c r="T216" s="217" t="n">
        <f aca="false">S216*H216</f>
        <v>0</v>
      </c>
      <c r="U216" s="24"/>
      <c r="V216" s="24"/>
      <c r="W216" s="24"/>
      <c r="X216" s="24"/>
      <c r="Y216" s="24"/>
      <c r="Z216" s="24"/>
      <c r="AA216" s="24"/>
      <c r="AB216" s="24"/>
      <c r="AC216" s="24"/>
      <c r="AD216" s="24"/>
      <c r="AE216" s="24"/>
      <c r="AR216" s="218" t="s">
        <v>116</v>
      </c>
      <c r="AT216" s="218" t="s">
        <v>112</v>
      </c>
      <c r="AU216" s="218" t="s">
        <v>79</v>
      </c>
      <c r="AY216" s="3" t="s">
        <v>108</v>
      </c>
      <c r="BE216" s="219" t="n">
        <f aca="false">IF(N216="základní",J216,0)</f>
        <v>0</v>
      </c>
      <c r="BF216" s="219" t="n">
        <f aca="false">IF(N216="snížená",J216,0)</f>
        <v>0</v>
      </c>
      <c r="BG216" s="219" t="n">
        <f aca="false">IF(N216="zákl. přenesená",J216,0)</f>
        <v>0</v>
      </c>
      <c r="BH216" s="219" t="n">
        <f aca="false">IF(N216="sníž. přenesená",J216,0)</f>
        <v>0</v>
      </c>
      <c r="BI216" s="219" t="n">
        <f aca="false">IF(N216="nulová",J216,0)</f>
        <v>0</v>
      </c>
      <c r="BJ216" s="3" t="s">
        <v>77</v>
      </c>
      <c r="BK216" s="219" t="n">
        <f aca="false">ROUND(I216*H216,2)</f>
        <v>0</v>
      </c>
      <c r="BL216" s="3" t="s">
        <v>116</v>
      </c>
      <c r="BM216" s="218" t="s">
        <v>489</v>
      </c>
    </row>
    <row r="217" s="31" customFormat="true" ht="24.15" hidden="false" customHeight="true" outlineLevel="0" collapsed="false">
      <c r="A217" s="24"/>
      <c r="B217" s="25"/>
      <c r="C217" s="206" t="s">
        <v>490</v>
      </c>
      <c r="D217" s="206" t="s">
        <v>112</v>
      </c>
      <c r="E217" s="207" t="s">
        <v>491</v>
      </c>
      <c r="F217" s="208" t="s">
        <v>492</v>
      </c>
      <c r="G217" s="209" t="s">
        <v>329</v>
      </c>
      <c r="H217" s="210" t="n">
        <v>10</v>
      </c>
      <c r="I217" s="211"/>
      <c r="J217" s="212" t="n">
        <f aca="false">ROUND(I217*H217,2)</f>
        <v>0</v>
      </c>
      <c r="K217" s="213"/>
      <c r="L217" s="30"/>
      <c r="M217" s="214"/>
      <c r="N217" s="215" t="s">
        <v>37</v>
      </c>
      <c r="O217" s="74"/>
      <c r="P217" s="216" t="n">
        <f aca="false">O217*H217</f>
        <v>0</v>
      </c>
      <c r="Q217" s="216" t="n">
        <v>1E-005</v>
      </c>
      <c r="R217" s="216" t="n">
        <f aca="false">Q217*H217</f>
        <v>0.0001</v>
      </c>
      <c r="S217" s="216" t="n">
        <v>0.0004</v>
      </c>
      <c r="T217" s="217" t="n">
        <f aca="false">S217*H217</f>
        <v>0.004</v>
      </c>
      <c r="U217" s="24"/>
      <c r="V217" s="24"/>
      <c r="W217" s="24"/>
      <c r="X217" s="24"/>
      <c r="Y217" s="24"/>
      <c r="Z217" s="24"/>
      <c r="AA217" s="24"/>
      <c r="AB217" s="24"/>
      <c r="AC217" s="24"/>
      <c r="AD217" s="24"/>
      <c r="AE217" s="24"/>
      <c r="AR217" s="218" t="s">
        <v>116</v>
      </c>
      <c r="AT217" s="218" t="s">
        <v>112</v>
      </c>
      <c r="AU217" s="218" t="s">
        <v>79</v>
      </c>
      <c r="AY217" s="3" t="s">
        <v>108</v>
      </c>
      <c r="BE217" s="219" t="n">
        <f aca="false">IF(N217="základní",J217,0)</f>
        <v>0</v>
      </c>
      <c r="BF217" s="219" t="n">
        <f aca="false">IF(N217="snížená",J217,0)</f>
        <v>0</v>
      </c>
      <c r="BG217" s="219" t="n">
        <f aca="false">IF(N217="zákl. přenesená",J217,0)</f>
        <v>0</v>
      </c>
      <c r="BH217" s="219" t="n">
        <f aca="false">IF(N217="sníž. přenesená",J217,0)</f>
        <v>0</v>
      </c>
      <c r="BI217" s="219" t="n">
        <f aca="false">IF(N217="nulová",J217,0)</f>
        <v>0</v>
      </c>
      <c r="BJ217" s="3" t="s">
        <v>77</v>
      </c>
      <c r="BK217" s="219" t="n">
        <f aca="false">ROUND(I217*H217,2)</f>
        <v>0</v>
      </c>
      <c r="BL217" s="3" t="s">
        <v>116</v>
      </c>
      <c r="BM217" s="218" t="s">
        <v>493</v>
      </c>
    </row>
    <row r="218" s="31" customFormat="true" ht="21.75" hidden="false" customHeight="true" outlineLevel="0" collapsed="false">
      <c r="A218" s="24"/>
      <c r="B218" s="25"/>
      <c r="C218" s="206" t="s">
        <v>494</v>
      </c>
      <c r="D218" s="206" t="s">
        <v>112</v>
      </c>
      <c r="E218" s="207" t="s">
        <v>495</v>
      </c>
      <c r="F218" s="208" t="s">
        <v>496</v>
      </c>
      <c r="G218" s="209" t="s">
        <v>329</v>
      </c>
      <c r="H218" s="210" t="n">
        <v>4</v>
      </c>
      <c r="I218" s="211"/>
      <c r="J218" s="212" t="n">
        <f aca="false">ROUND(I218*H218,2)</f>
        <v>0</v>
      </c>
      <c r="K218" s="213"/>
      <c r="L218" s="30"/>
      <c r="M218" s="214"/>
      <c r="N218" s="215" t="s">
        <v>37</v>
      </c>
      <c r="O218" s="74"/>
      <c r="P218" s="216" t="n">
        <f aca="false">O218*H218</f>
        <v>0</v>
      </c>
      <c r="Q218" s="216" t="n">
        <v>0.00057</v>
      </c>
      <c r="R218" s="216" t="n">
        <f aca="false">Q218*H218</f>
        <v>0.00228</v>
      </c>
      <c r="S218" s="216" t="n">
        <v>0</v>
      </c>
      <c r="T218" s="217" t="n">
        <f aca="false">S218*H218</f>
        <v>0</v>
      </c>
      <c r="U218" s="24"/>
      <c r="V218" s="24"/>
      <c r="W218" s="24"/>
      <c r="X218" s="24"/>
      <c r="Y218" s="24"/>
      <c r="Z218" s="24"/>
      <c r="AA218" s="24"/>
      <c r="AB218" s="24"/>
      <c r="AC218" s="24"/>
      <c r="AD218" s="24"/>
      <c r="AE218" s="24"/>
      <c r="AR218" s="218" t="s">
        <v>116</v>
      </c>
      <c r="AT218" s="218" t="s">
        <v>112</v>
      </c>
      <c r="AU218" s="218" t="s">
        <v>79</v>
      </c>
      <c r="AY218" s="3" t="s">
        <v>108</v>
      </c>
      <c r="BE218" s="219" t="n">
        <f aca="false">IF(N218="základní",J218,0)</f>
        <v>0</v>
      </c>
      <c r="BF218" s="219" t="n">
        <f aca="false">IF(N218="snížená",J218,0)</f>
        <v>0</v>
      </c>
      <c r="BG218" s="219" t="n">
        <f aca="false">IF(N218="zákl. přenesená",J218,0)</f>
        <v>0</v>
      </c>
      <c r="BH218" s="219" t="n">
        <f aca="false">IF(N218="sníž. přenesená",J218,0)</f>
        <v>0</v>
      </c>
      <c r="BI218" s="219" t="n">
        <f aca="false">IF(N218="nulová",J218,0)</f>
        <v>0</v>
      </c>
      <c r="BJ218" s="3" t="s">
        <v>77</v>
      </c>
      <c r="BK218" s="219" t="n">
        <f aca="false">ROUND(I218*H218,2)</f>
        <v>0</v>
      </c>
      <c r="BL218" s="3" t="s">
        <v>116</v>
      </c>
      <c r="BM218" s="218" t="s">
        <v>497</v>
      </c>
    </row>
    <row r="219" s="31" customFormat="true" ht="16.5" hidden="false" customHeight="true" outlineLevel="0" collapsed="false">
      <c r="A219" s="24"/>
      <c r="B219" s="25"/>
      <c r="C219" s="206" t="s">
        <v>498</v>
      </c>
      <c r="D219" s="206" t="s">
        <v>112</v>
      </c>
      <c r="E219" s="207" t="s">
        <v>499</v>
      </c>
      <c r="F219" s="208" t="s">
        <v>500</v>
      </c>
      <c r="G219" s="209" t="s">
        <v>329</v>
      </c>
      <c r="H219" s="210" t="n">
        <v>2</v>
      </c>
      <c r="I219" s="211"/>
      <c r="J219" s="212" t="n">
        <f aca="false">ROUND(I219*H219,2)</f>
        <v>0</v>
      </c>
      <c r="K219" s="213"/>
      <c r="L219" s="30"/>
      <c r="M219" s="214"/>
      <c r="N219" s="215" t="s">
        <v>37</v>
      </c>
      <c r="O219" s="74"/>
      <c r="P219" s="216" t="n">
        <f aca="false">O219*H219</f>
        <v>0</v>
      </c>
      <c r="Q219" s="216" t="n">
        <v>0.00024</v>
      </c>
      <c r="R219" s="216" t="n">
        <f aca="false">Q219*H219</f>
        <v>0.00048</v>
      </c>
      <c r="S219" s="216" t="n">
        <v>0</v>
      </c>
      <c r="T219" s="217" t="n">
        <f aca="false">S219*H219</f>
        <v>0</v>
      </c>
      <c r="U219" s="24"/>
      <c r="V219" s="24"/>
      <c r="W219" s="24"/>
      <c r="X219" s="24"/>
      <c r="Y219" s="24"/>
      <c r="Z219" s="24"/>
      <c r="AA219" s="24"/>
      <c r="AB219" s="24"/>
      <c r="AC219" s="24"/>
      <c r="AD219" s="24"/>
      <c r="AE219" s="24"/>
      <c r="AR219" s="218" t="s">
        <v>116</v>
      </c>
      <c r="AT219" s="218" t="s">
        <v>112</v>
      </c>
      <c r="AU219" s="218" t="s">
        <v>79</v>
      </c>
      <c r="AY219" s="3" t="s">
        <v>108</v>
      </c>
      <c r="BE219" s="219" t="n">
        <f aca="false">IF(N219="základní",J219,0)</f>
        <v>0</v>
      </c>
      <c r="BF219" s="219" t="n">
        <f aca="false">IF(N219="snížená",J219,0)</f>
        <v>0</v>
      </c>
      <c r="BG219" s="219" t="n">
        <f aca="false">IF(N219="zákl. přenesená",J219,0)</f>
        <v>0</v>
      </c>
      <c r="BH219" s="219" t="n">
        <f aca="false">IF(N219="sníž. přenesená",J219,0)</f>
        <v>0</v>
      </c>
      <c r="BI219" s="219" t="n">
        <f aca="false">IF(N219="nulová",J219,0)</f>
        <v>0</v>
      </c>
      <c r="BJ219" s="3" t="s">
        <v>77</v>
      </c>
      <c r="BK219" s="219" t="n">
        <f aca="false">ROUND(I219*H219,2)</f>
        <v>0</v>
      </c>
      <c r="BL219" s="3" t="s">
        <v>116</v>
      </c>
      <c r="BM219" s="218" t="s">
        <v>501</v>
      </c>
    </row>
    <row r="220" s="31" customFormat="true" ht="24.15" hidden="false" customHeight="true" outlineLevel="0" collapsed="false">
      <c r="A220" s="24"/>
      <c r="B220" s="25"/>
      <c r="C220" s="206" t="s">
        <v>502</v>
      </c>
      <c r="D220" s="206" t="s">
        <v>112</v>
      </c>
      <c r="E220" s="207" t="s">
        <v>503</v>
      </c>
      <c r="F220" s="208" t="s">
        <v>504</v>
      </c>
      <c r="G220" s="209" t="s">
        <v>350</v>
      </c>
      <c r="H220" s="210" t="n">
        <v>1</v>
      </c>
      <c r="I220" s="211"/>
      <c r="J220" s="212" t="n">
        <f aca="false">ROUND(I220*H220,2)</f>
        <v>0</v>
      </c>
      <c r="K220" s="213"/>
      <c r="L220" s="30"/>
      <c r="M220" s="214"/>
      <c r="N220" s="215" t="s">
        <v>37</v>
      </c>
      <c r="O220" s="74"/>
      <c r="P220" s="216" t="n">
        <f aca="false">O220*H220</f>
        <v>0</v>
      </c>
      <c r="Q220" s="216" t="n">
        <v>0</v>
      </c>
      <c r="R220" s="216" t="n">
        <f aca="false">Q220*H220</f>
        <v>0</v>
      </c>
      <c r="S220" s="216" t="n">
        <v>0</v>
      </c>
      <c r="T220" s="217" t="n">
        <f aca="false">S220*H220</f>
        <v>0</v>
      </c>
      <c r="U220" s="24"/>
      <c r="V220" s="24"/>
      <c r="W220" s="24"/>
      <c r="X220" s="24"/>
      <c r="Y220" s="24"/>
      <c r="Z220" s="24"/>
      <c r="AA220" s="24"/>
      <c r="AB220" s="24"/>
      <c r="AC220" s="24"/>
      <c r="AD220" s="24"/>
      <c r="AE220" s="24"/>
      <c r="AR220" s="218" t="s">
        <v>116</v>
      </c>
      <c r="AT220" s="218" t="s">
        <v>112</v>
      </c>
      <c r="AU220" s="218" t="s">
        <v>79</v>
      </c>
      <c r="AY220" s="3" t="s">
        <v>108</v>
      </c>
      <c r="BE220" s="219" t="n">
        <f aca="false">IF(N220="základní",J220,0)</f>
        <v>0</v>
      </c>
      <c r="BF220" s="219" t="n">
        <f aca="false">IF(N220="snížená",J220,0)</f>
        <v>0</v>
      </c>
      <c r="BG220" s="219" t="n">
        <f aca="false">IF(N220="zákl. přenesená",J220,0)</f>
        <v>0</v>
      </c>
      <c r="BH220" s="219" t="n">
        <f aca="false">IF(N220="sníž. přenesená",J220,0)</f>
        <v>0</v>
      </c>
      <c r="BI220" s="219" t="n">
        <f aca="false">IF(N220="nulová",J220,0)</f>
        <v>0</v>
      </c>
      <c r="BJ220" s="3" t="s">
        <v>77</v>
      </c>
      <c r="BK220" s="219" t="n">
        <f aca="false">ROUND(I220*H220,2)</f>
        <v>0</v>
      </c>
      <c r="BL220" s="3" t="s">
        <v>116</v>
      </c>
      <c r="BM220" s="218" t="s">
        <v>505</v>
      </c>
    </row>
    <row r="221" s="31" customFormat="true" ht="21.75" hidden="false" customHeight="true" outlineLevel="0" collapsed="false">
      <c r="A221" s="24"/>
      <c r="B221" s="25"/>
      <c r="C221" s="206" t="s">
        <v>506</v>
      </c>
      <c r="D221" s="206" t="s">
        <v>112</v>
      </c>
      <c r="E221" s="207" t="s">
        <v>507</v>
      </c>
      <c r="F221" s="208" t="s">
        <v>508</v>
      </c>
      <c r="G221" s="209" t="s">
        <v>350</v>
      </c>
      <c r="H221" s="210" t="n">
        <v>0.147</v>
      </c>
      <c r="I221" s="211"/>
      <c r="J221" s="212" t="n">
        <f aca="false">ROUND(I221*H221,2)</f>
        <v>0</v>
      </c>
      <c r="K221" s="213"/>
      <c r="L221" s="30"/>
      <c r="M221" s="214"/>
      <c r="N221" s="215" t="s">
        <v>37</v>
      </c>
      <c r="O221" s="74"/>
      <c r="P221" s="216" t="n">
        <f aca="false">O221*H221</f>
        <v>0</v>
      </c>
      <c r="Q221" s="216" t="n">
        <v>0</v>
      </c>
      <c r="R221" s="216" t="n">
        <f aca="false">Q221*H221</f>
        <v>0</v>
      </c>
      <c r="S221" s="216" t="n">
        <v>0</v>
      </c>
      <c r="T221" s="217" t="n">
        <f aca="false"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218" t="s">
        <v>116</v>
      </c>
      <c r="AT221" s="218" t="s">
        <v>112</v>
      </c>
      <c r="AU221" s="218" t="s">
        <v>79</v>
      </c>
      <c r="AY221" s="3" t="s">
        <v>108</v>
      </c>
      <c r="BE221" s="219" t="n">
        <f aca="false">IF(N221="základní",J221,0)</f>
        <v>0</v>
      </c>
      <c r="BF221" s="219" t="n">
        <f aca="false">IF(N221="snížená",J221,0)</f>
        <v>0</v>
      </c>
      <c r="BG221" s="219" t="n">
        <f aca="false">IF(N221="zákl. přenesená",J221,0)</f>
        <v>0</v>
      </c>
      <c r="BH221" s="219" t="n">
        <f aca="false">IF(N221="sníž. přenesená",J221,0)</f>
        <v>0</v>
      </c>
      <c r="BI221" s="219" t="n">
        <f aca="false">IF(N221="nulová",J221,0)</f>
        <v>0</v>
      </c>
      <c r="BJ221" s="3" t="s">
        <v>77</v>
      </c>
      <c r="BK221" s="219" t="n">
        <f aca="false">ROUND(I221*H221,2)</f>
        <v>0</v>
      </c>
      <c r="BL221" s="3" t="s">
        <v>116</v>
      </c>
      <c r="BM221" s="218" t="s">
        <v>509</v>
      </c>
    </row>
    <row r="222" s="31" customFormat="true" ht="24.15" hidden="false" customHeight="true" outlineLevel="0" collapsed="false">
      <c r="A222" s="24"/>
      <c r="B222" s="25"/>
      <c r="C222" s="206" t="s">
        <v>510</v>
      </c>
      <c r="D222" s="206" t="s">
        <v>112</v>
      </c>
      <c r="E222" s="207" t="s">
        <v>511</v>
      </c>
      <c r="F222" s="208" t="s">
        <v>512</v>
      </c>
      <c r="G222" s="209" t="s">
        <v>350</v>
      </c>
      <c r="H222" s="210" t="n">
        <v>0.147</v>
      </c>
      <c r="I222" s="211"/>
      <c r="J222" s="212" t="n">
        <f aca="false">ROUND(I222*H222,2)</f>
        <v>0</v>
      </c>
      <c r="K222" s="213"/>
      <c r="L222" s="30"/>
      <c r="M222" s="214"/>
      <c r="N222" s="215" t="s">
        <v>37</v>
      </c>
      <c r="O222" s="74"/>
      <c r="P222" s="216" t="n">
        <f aca="false">O222*H222</f>
        <v>0</v>
      </c>
      <c r="Q222" s="216" t="n">
        <v>0</v>
      </c>
      <c r="R222" s="216" t="n">
        <f aca="false">Q222*H222</f>
        <v>0</v>
      </c>
      <c r="S222" s="216" t="n">
        <v>0</v>
      </c>
      <c r="T222" s="217" t="n">
        <f aca="false"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218" t="s">
        <v>116</v>
      </c>
      <c r="AT222" s="218" t="s">
        <v>112</v>
      </c>
      <c r="AU222" s="218" t="s">
        <v>79</v>
      </c>
      <c r="AY222" s="3" t="s">
        <v>108</v>
      </c>
      <c r="BE222" s="219" t="n">
        <f aca="false">IF(N222="základní",J222,0)</f>
        <v>0</v>
      </c>
      <c r="BF222" s="219" t="n">
        <f aca="false">IF(N222="snížená",J222,0)</f>
        <v>0</v>
      </c>
      <c r="BG222" s="219" t="n">
        <f aca="false">IF(N222="zákl. přenesená",J222,0)</f>
        <v>0</v>
      </c>
      <c r="BH222" s="219" t="n">
        <f aca="false">IF(N222="sníž. přenesená",J222,0)</f>
        <v>0</v>
      </c>
      <c r="BI222" s="219" t="n">
        <f aca="false">IF(N222="nulová",J222,0)</f>
        <v>0</v>
      </c>
      <c r="BJ222" s="3" t="s">
        <v>77</v>
      </c>
      <c r="BK222" s="219" t="n">
        <f aca="false">ROUND(I222*H222,2)</f>
        <v>0</v>
      </c>
      <c r="BL222" s="3" t="s">
        <v>116</v>
      </c>
      <c r="BM222" s="218" t="s">
        <v>513</v>
      </c>
    </row>
    <row r="223" s="31" customFormat="true" ht="24.15" hidden="false" customHeight="true" outlineLevel="0" collapsed="false">
      <c r="A223" s="24"/>
      <c r="B223" s="25"/>
      <c r="C223" s="206" t="s">
        <v>514</v>
      </c>
      <c r="D223" s="206" t="s">
        <v>112</v>
      </c>
      <c r="E223" s="207" t="s">
        <v>515</v>
      </c>
      <c r="F223" s="208" t="s">
        <v>516</v>
      </c>
      <c r="G223" s="209" t="s">
        <v>350</v>
      </c>
      <c r="H223" s="210" t="n">
        <v>0.147</v>
      </c>
      <c r="I223" s="211"/>
      <c r="J223" s="212" t="n">
        <f aca="false">ROUND(I223*H223,2)</f>
        <v>0</v>
      </c>
      <c r="K223" s="213"/>
      <c r="L223" s="30"/>
      <c r="M223" s="214"/>
      <c r="N223" s="215" t="s">
        <v>37</v>
      </c>
      <c r="O223" s="74"/>
      <c r="P223" s="216" t="n">
        <f aca="false">O223*H223</f>
        <v>0</v>
      </c>
      <c r="Q223" s="216" t="n">
        <v>0</v>
      </c>
      <c r="R223" s="216" t="n">
        <f aca="false">Q223*H223</f>
        <v>0</v>
      </c>
      <c r="S223" s="216" t="n">
        <v>0</v>
      </c>
      <c r="T223" s="217" t="n">
        <f aca="false"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218" t="s">
        <v>116</v>
      </c>
      <c r="AT223" s="218" t="s">
        <v>112</v>
      </c>
      <c r="AU223" s="218" t="s">
        <v>79</v>
      </c>
      <c r="AY223" s="3" t="s">
        <v>108</v>
      </c>
      <c r="BE223" s="219" t="n">
        <f aca="false">IF(N223="základní",J223,0)</f>
        <v>0</v>
      </c>
      <c r="BF223" s="219" t="n">
        <f aca="false">IF(N223="snížená",J223,0)</f>
        <v>0</v>
      </c>
      <c r="BG223" s="219" t="n">
        <f aca="false">IF(N223="zákl. přenesená",J223,0)</f>
        <v>0</v>
      </c>
      <c r="BH223" s="219" t="n">
        <f aca="false">IF(N223="sníž. přenesená",J223,0)</f>
        <v>0</v>
      </c>
      <c r="BI223" s="219" t="n">
        <f aca="false">IF(N223="nulová",J223,0)</f>
        <v>0</v>
      </c>
      <c r="BJ223" s="3" t="s">
        <v>77</v>
      </c>
      <c r="BK223" s="219" t="n">
        <f aca="false">ROUND(I223*H223,2)</f>
        <v>0</v>
      </c>
      <c r="BL223" s="3" t="s">
        <v>116</v>
      </c>
      <c r="BM223" s="218" t="s">
        <v>517</v>
      </c>
    </row>
    <row r="224" s="189" customFormat="true" ht="22.8" hidden="false" customHeight="true" outlineLevel="0" collapsed="false">
      <c r="B224" s="190"/>
      <c r="C224" s="191"/>
      <c r="D224" s="192" t="s">
        <v>71</v>
      </c>
      <c r="E224" s="204" t="s">
        <v>518</v>
      </c>
      <c r="F224" s="204" t="s">
        <v>519</v>
      </c>
      <c r="G224" s="191"/>
      <c r="H224" s="191"/>
      <c r="I224" s="194"/>
      <c r="J224" s="205" t="n">
        <f aca="false">BK224</f>
        <v>0</v>
      </c>
      <c r="K224" s="191"/>
      <c r="L224" s="196"/>
      <c r="M224" s="197"/>
      <c r="N224" s="198"/>
      <c r="O224" s="198"/>
      <c r="P224" s="199" t="n">
        <f aca="false">SUM(P225:P241)</f>
        <v>0</v>
      </c>
      <c r="Q224" s="198"/>
      <c r="R224" s="199" t="n">
        <f aca="false">SUM(R225:R241)</f>
        <v>1.37271</v>
      </c>
      <c r="S224" s="198"/>
      <c r="T224" s="200" t="n">
        <f aca="false">SUM(T225:T241)</f>
        <v>0.61997</v>
      </c>
      <c r="AR224" s="201" t="s">
        <v>79</v>
      </c>
      <c r="AT224" s="202" t="s">
        <v>71</v>
      </c>
      <c r="AU224" s="202" t="s">
        <v>77</v>
      </c>
      <c r="AY224" s="201" t="s">
        <v>108</v>
      </c>
      <c r="BK224" s="203" t="n">
        <f aca="false">SUM(BK225:BK241)</f>
        <v>0</v>
      </c>
    </row>
    <row r="225" s="31" customFormat="true" ht="24.15" hidden="false" customHeight="true" outlineLevel="0" collapsed="false">
      <c r="A225" s="24"/>
      <c r="B225" s="25"/>
      <c r="C225" s="206" t="s">
        <v>520</v>
      </c>
      <c r="D225" s="206" t="s">
        <v>112</v>
      </c>
      <c r="E225" s="207" t="s">
        <v>521</v>
      </c>
      <c r="F225" s="208" t="s">
        <v>522</v>
      </c>
      <c r="G225" s="209" t="s">
        <v>295</v>
      </c>
      <c r="H225" s="210" t="n">
        <v>18</v>
      </c>
      <c r="I225" s="211"/>
      <c r="J225" s="212" t="n">
        <f aca="false">ROUND(I225*H225,2)</f>
        <v>0</v>
      </c>
      <c r="K225" s="213"/>
      <c r="L225" s="30"/>
      <c r="M225" s="214"/>
      <c r="N225" s="215" t="s">
        <v>37</v>
      </c>
      <c r="O225" s="74"/>
      <c r="P225" s="216" t="n">
        <f aca="false">O225*H225</f>
        <v>0</v>
      </c>
      <c r="Q225" s="216" t="n">
        <v>0.02363</v>
      </c>
      <c r="R225" s="216" t="n">
        <f aca="false">Q225*H225</f>
        <v>0.42534</v>
      </c>
      <c r="S225" s="216" t="n">
        <v>0</v>
      </c>
      <c r="T225" s="217" t="n">
        <f aca="false">S225*H225</f>
        <v>0</v>
      </c>
      <c r="U225" s="24"/>
      <c r="V225" s="24"/>
      <c r="W225" s="24"/>
      <c r="X225" s="24"/>
      <c r="Y225" s="24"/>
      <c r="Z225" s="24"/>
      <c r="AA225" s="24"/>
      <c r="AB225" s="24"/>
      <c r="AC225" s="24"/>
      <c r="AD225" s="24"/>
      <c r="AE225" s="24"/>
      <c r="AR225" s="218" t="s">
        <v>116</v>
      </c>
      <c r="AT225" s="218" t="s">
        <v>112</v>
      </c>
      <c r="AU225" s="218" t="s">
        <v>79</v>
      </c>
      <c r="AY225" s="3" t="s">
        <v>108</v>
      </c>
      <c r="BE225" s="219" t="n">
        <f aca="false">IF(N225="základní",J225,0)</f>
        <v>0</v>
      </c>
      <c r="BF225" s="219" t="n">
        <f aca="false">IF(N225="snížená",J225,0)</f>
        <v>0</v>
      </c>
      <c r="BG225" s="219" t="n">
        <f aca="false">IF(N225="zákl. přenesená",J225,0)</f>
        <v>0</v>
      </c>
      <c r="BH225" s="219" t="n">
        <f aca="false">IF(N225="sníž. přenesená",J225,0)</f>
        <v>0</v>
      </c>
      <c r="BI225" s="219" t="n">
        <f aca="false">IF(N225="nulová",J225,0)</f>
        <v>0</v>
      </c>
      <c r="BJ225" s="3" t="s">
        <v>77</v>
      </c>
      <c r="BK225" s="219" t="n">
        <f aca="false">ROUND(I225*H225,2)</f>
        <v>0</v>
      </c>
      <c r="BL225" s="3" t="s">
        <v>116</v>
      </c>
      <c r="BM225" s="218" t="s">
        <v>523</v>
      </c>
    </row>
    <row r="226" s="31" customFormat="true" ht="24.15" hidden="false" customHeight="true" outlineLevel="0" collapsed="false">
      <c r="A226" s="24"/>
      <c r="B226" s="25"/>
      <c r="C226" s="206" t="s">
        <v>524</v>
      </c>
      <c r="D226" s="206" t="s">
        <v>112</v>
      </c>
      <c r="E226" s="207" t="s">
        <v>525</v>
      </c>
      <c r="F226" s="208" t="s">
        <v>526</v>
      </c>
      <c r="G226" s="209" t="s">
        <v>295</v>
      </c>
      <c r="H226" s="210" t="n">
        <v>4</v>
      </c>
      <c r="I226" s="211"/>
      <c r="J226" s="212" t="n">
        <f aca="false">ROUND(I226*H226,2)</f>
        <v>0</v>
      </c>
      <c r="K226" s="213"/>
      <c r="L226" s="30"/>
      <c r="M226" s="214"/>
      <c r="N226" s="215" t="s">
        <v>37</v>
      </c>
      <c r="O226" s="74"/>
      <c r="P226" s="216" t="n">
        <f aca="false">O226*H226</f>
        <v>0</v>
      </c>
      <c r="Q226" s="216" t="n">
        <v>0.02363</v>
      </c>
      <c r="R226" s="216" t="n">
        <f aca="false">Q226*H226</f>
        <v>0.09452</v>
      </c>
      <c r="S226" s="216" t="n">
        <v>0</v>
      </c>
      <c r="T226" s="217" t="n">
        <f aca="false"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218" t="s">
        <v>116</v>
      </c>
      <c r="AT226" s="218" t="s">
        <v>112</v>
      </c>
      <c r="AU226" s="218" t="s">
        <v>79</v>
      </c>
      <c r="AY226" s="3" t="s">
        <v>108</v>
      </c>
      <c r="BE226" s="219" t="n">
        <f aca="false">IF(N226="základní",J226,0)</f>
        <v>0</v>
      </c>
      <c r="BF226" s="219" t="n">
        <f aca="false">IF(N226="snížená",J226,0)</f>
        <v>0</v>
      </c>
      <c r="BG226" s="219" t="n">
        <f aca="false">IF(N226="zákl. přenesená",J226,0)</f>
        <v>0</v>
      </c>
      <c r="BH226" s="219" t="n">
        <f aca="false">IF(N226="sníž. přenesená",J226,0)</f>
        <v>0</v>
      </c>
      <c r="BI226" s="219" t="n">
        <f aca="false">IF(N226="nulová",J226,0)</f>
        <v>0</v>
      </c>
      <c r="BJ226" s="3" t="s">
        <v>77</v>
      </c>
      <c r="BK226" s="219" t="n">
        <f aca="false">ROUND(I226*H226,2)</f>
        <v>0</v>
      </c>
      <c r="BL226" s="3" t="s">
        <v>116</v>
      </c>
      <c r="BM226" s="218" t="s">
        <v>527</v>
      </c>
    </row>
    <row r="227" s="31" customFormat="true" ht="16.5" hidden="false" customHeight="true" outlineLevel="0" collapsed="false">
      <c r="A227" s="24"/>
      <c r="B227" s="25"/>
      <c r="C227" s="206" t="s">
        <v>528</v>
      </c>
      <c r="D227" s="206" t="s">
        <v>112</v>
      </c>
      <c r="E227" s="207" t="s">
        <v>529</v>
      </c>
      <c r="F227" s="208" t="s">
        <v>530</v>
      </c>
      <c r="G227" s="209" t="s">
        <v>295</v>
      </c>
      <c r="H227" s="210" t="n">
        <v>22</v>
      </c>
      <c r="I227" s="211"/>
      <c r="J227" s="212" t="n">
        <f aca="false">ROUND(I227*H227,2)</f>
        <v>0</v>
      </c>
      <c r="K227" s="213"/>
      <c r="L227" s="30"/>
      <c r="M227" s="214"/>
      <c r="N227" s="215" t="s">
        <v>37</v>
      </c>
      <c r="O227" s="74"/>
      <c r="P227" s="216" t="n">
        <f aca="false">O227*H227</f>
        <v>0</v>
      </c>
      <c r="Q227" s="216" t="n">
        <v>0.02363</v>
      </c>
      <c r="R227" s="216" t="n">
        <f aca="false">Q227*H227</f>
        <v>0.51986</v>
      </c>
      <c r="S227" s="216" t="n">
        <v>0</v>
      </c>
      <c r="T227" s="217" t="n">
        <f aca="false">S227*H227</f>
        <v>0</v>
      </c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R227" s="218" t="s">
        <v>116</v>
      </c>
      <c r="AT227" s="218" t="s">
        <v>112</v>
      </c>
      <c r="AU227" s="218" t="s">
        <v>79</v>
      </c>
      <c r="AY227" s="3" t="s">
        <v>108</v>
      </c>
      <c r="BE227" s="219" t="n">
        <f aca="false">IF(N227="základní",J227,0)</f>
        <v>0</v>
      </c>
      <c r="BF227" s="219" t="n">
        <f aca="false">IF(N227="snížená",J227,0)</f>
        <v>0</v>
      </c>
      <c r="BG227" s="219" t="n">
        <f aca="false">IF(N227="zákl. přenesená",J227,0)</f>
        <v>0</v>
      </c>
      <c r="BH227" s="219" t="n">
        <f aca="false">IF(N227="sníž. přenesená",J227,0)</f>
        <v>0</v>
      </c>
      <c r="BI227" s="219" t="n">
        <f aca="false">IF(N227="nulová",J227,0)</f>
        <v>0</v>
      </c>
      <c r="BJ227" s="3" t="s">
        <v>77</v>
      </c>
      <c r="BK227" s="219" t="n">
        <f aca="false">ROUND(I227*H227,2)</f>
        <v>0</v>
      </c>
      <c r="BL227" s="3" t="s">
        <v>116</v>
      </c>
      <c r="BM227" s="218" t="s">
        <v>531</v>
      </c>
    </row>
    <row r="228" s="31" customFormat="true" ht="16.5" hidden="false" customHeight="true" outlineLevel="0" collapsed="false">
      <c r="A228" s="24"/>
      <c r="B228" s="25"/>
      <c r="C228" s="206" t="s">
        <v>532</v>
      </c>
      <c r="D228" s="206" t="s">
        <v>112</v>
      </c>
      <c r="E228" s="207" t="s">
        <v>533</v>
      </c>
      <c r="F228" s="208" t="s">
        <v>534</v>
      </c>
      <c r="G228" s="209" t="s">
        <v>153</v>
      </c>
      <c r="H228" s="210" t="n">
        <v>23</v>
      </c>
      <c r="I228" s="211"/>
      <c r="J228" s="212" t="n">
        <f aca="false">ROUND(I228*H228,2)</f>
        <v>0</v>
      </c>
      <c r="K228" s="213"/>
      <c r="L228" s="30"/>
      <c r="M228" s="214"/>
      <c r="N228" s="215" t="s">
        <v>37</v>
      </c>
      <c r="O228" s="74"/>
      <c r="P228" s="216" t="n">
        <f aca="false">O228*H228</f>
        <v>0</v>
      </c>
      <c r="Q228" s="216" t="n">
        <v>0</v>
      </c>
      <c r="R228" s="216" t="n">
        <f aca="false">Q228*H228</f>
        <v>0</v>
      </c>
      <c r="S228" s="216" t="n">
        <v>0.0238</v>
      </c>
      <c r="T228" s="217" t="n">
        <f aca="false">S228*H228</f>
        <v>0.5474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218" t="s">
        <v>116</v>
      </c>
      <c r="AT228" s="218" t="s">
        <v>112</v>
      </c>
      <c r="AU228" s="218" t="s">
        <v>79</v>
      </c>
      <c r="AY228" s="3" t="s">
        <v>108</v>
      </c>
      <c r="BE228" s="219" t="n">
        <f aca="false">IF(N228="základní",J228,0)</f>
        <v>0</v>
      </c>
      <c r="BF228" s="219" t="n">
        <f aca="false">IF(N228="snížená",J228,0)</f>
        <v>0</v>
      </c>
      <c r="BG228" s="219" t="n">
        <f aca="false">IF(N228="zákl. přenesená",J228,0)</f>
        <v>0</v>
      </c>
      <c r="BH228" s="219" t="n">
        <f aca="false">IF(N228="sníž. přenesená",J228,0)</f>
        <v>0</v>
      </c>
      <c r="BI228" s="219" t="n">
        <f aca="false">IF(N228="nulová",J228,0)</f>
        <v>0</v>
      </c>
      <c r="BJ228" s="3" t="s">
        <v>77</v>
      </c>
      <c r="BK228" s="219" t="n">
        <f aca="false">ROUND(I228*H228,2)</f>
        <v>0</v>
      </c>
      <c r="BL228" s="3" t="s">
        <v>116</v>
      </c>
      <c r="BM228" s="218" t="s">
        <v>535</v>
      </c>
    </row>
    <row r="229" s="31" customFormat="true" ht="37.8" hidden="false" customHeight="true" outlineLevel="0" collapsed="false">
      <c r="A229" s="24"/>
      <c r="B229" s="25"/>
      <c r="C229" s="206" t="s">
        <v>536</v>
      </c>
      <c r="D229" s="206" t="s">
        <v>112</v>
      </c>
      <c r="E229" s="207" t="s">
        <v>537</v>
      </c>
      <c r="F229" s="208" t="s">
        <v>538</v>
      </c>
      <c r="G229" s="209" t="s">
        <v>329</v>
      </c>
      <c r="H229" s="210" t="n">
        <v>2</v>
      </c>
      <c r="I229" s="211"/>
      <c r="J229" s="212" t="n">
        <f aca="false">ROUND(I229*H229,2)</f>
        <v>0</v>
      </c>
      <c r="K229" s="213"/>
      <c r="L229" s="30"/>
      <c r="M229" s="214"/>
      <c r="N229" s="215" t="s">
        <v>37</v>
      </c>
      <c r="O229" s="74"/>
      <c r="P229" s="216" t="n">
        <f aca="false">O229*H229</f>
        <v>0</v>
      </c>
      <c r="Q229" s="216" t="n">
        <v>0.01942</v>
      </c>
      <c r="R229" s="216" t="n">
        <f aca="false">Q229*H229</f>
        <v>0.03884</v>
      </c>
      <c r="S229" s="216" t="n">
        <v>0</v>
      </c>
      <c r="T229" s="217" t="n">
        <f aca="false"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218" t="s">
        <v>116</v>
      </c>
      <c r="AT229" s="218" t="s">
        <v>112</v>
      </c>
      <c r="AU229" s="218" t="s">
        <v>79</v>
      </c>
      <c r="AY229" s="3" t="s">
        <v>108</v>
      </c>
      <c r="BE229" s="219" t="n">
        <f aca="false">IF(N229="základní",J229,0)</f>
        <v>0</v>
      </c>
      <c r="BF229" s="219" t="n">
        <f aca="false">IF(N229="snížená",J229,0)</f>
        <v>0</v>
      </c>
      <c r="BG229" s="219" t="n">
        <f aca="false">IF(N229="zákl. přenesená",J229,0)</f>
        <v>0</v>
      </c>
      <c r="BH229" s="219" t="n">
        <f aca="false">IF(N229="sníž. přenesená",J229,0)</f>
        <v>0</v>
      </c>
      <c r="BI229" s="219" t="n">
        <f aca="false">IF(N229="nulová",J229,0)</f>
        <v>0</v>
      </c>
      <c r="BJ229" s="3" t="s">
        <v>77</v>
      </c>
      <c r="BK229" s="219" t="n">
        <f aca="false">ROUND(I229*H229,2)</f>
        <v>0</v>
      </c>
      <c r="BL229" s="3" t="s">
        <v>116</v>
      </c>
      <c r="BM229" s="218" t="s">
        <v>539</v>
      </c>
    </row>
    <row r="230" s="31" customFormat="true" ht="37.8" hidden="false" customHeight="true" outlineLevel="0" collapsed="false">
      <c r="A230" s="24"/>
      <c r="B230" s="25"/>
      <c r="C230" s="206" t="s">
        <v>540</v>
      </c>
      <c r="D230" s="206" t="s">
        <v>112</v>
      </c>
      <c r="E230" s="207" t="s">
        <v>541</v>
      </c>
      <c r="F230" s="208" t="s">
        <v>542</v>
      </c>
      <c r="G230" s="209" t="s">
        <v>329</v>
      </c>
      <c r="H230" s="210" t="n">
        <v>4</v>
      </c>
      <c r="I230" s="211"/>
      <c r="J230" s="212" t="n">
        <f aca="false">ROUND(I230*H230,2)</f>
        <v>0</v>
      </c>
      <c r="K230" s="213"/>
      <c r="L230" s="30"/>
      <c r="M230" s="214"/>
      <c r="N230" s="215" t="s">
        <v>37</v>
      </c>
      <c r="O230" s="74"/>
      <c r="P230" s="216" t="n">
        <f aca="false">O230*H230</f>
        <v>0</v>
      </c>
      <c r="Q230" s="216" t="n">
        <v>0.02176</v>
      </c>
      <c r="R230" s="216" t="n">
        <f aca="false">Q230*H230</f>
        <v>0.08704</v>
      </c>
      <c r="S230" s="216" t="n">
        <v>0</v>
      </c>
      <c r="T230" s="217" t="n">
        <f aca="false"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218" t="s">
        <v>116</v>
      </c>
      <c r="AT230" s="218" t="s">
        <v>112</v>
      </c>
      <c r="AU230" s="218" t="s">
        <v>79</v>
      </c>
      <c r="AY230" s="3" t="s">
        <v>108</v>
      </c>
      <c r="BE230" s="219" t="n">
        <f aca="false">IF(N230="základní",J230,0)</f>
        <v>0</v>
      </c>
      <c r="BF230" s="219" t="n">
        <f aca="false">IF(N230="snížená",J230,0)</f>
        <v>0</v>
      </c>
      <c r="BG230" s="219" t="n">
        <f aca="false">IF(N230="zákl. přenesená",J230,0)</f>
        <v>0</v>
      </c>
      <c r="BH230" s="219" t="n">
        <f aca="false">IF(N230="sníž. přenesená",J230,0)</f>
        <v>0</v>
      </c>
      <c r="BI230" s="219" t="n">
        <f aca="false">IF(N230="nulová",J230,0)</f>
        <v>0</v>
      </c>
      <c r="BJ230" s="3" t="s">
        <v>77</v>
      </c>
      <c r="BK230" s="219" t="n">
        <f aca="false">ROUND(I230*H230,2)</f>
        <v>0</v>
      </c>
      <c r="BL230" s="3" t="s">
        <v>116</v>
      </c>
      <c r="BM230" s="218" t="s">
        <v>543</v>
      </c>
    </row>
    <row r="231" s="31" customFormat="true" ht="37.8" hidden="false" customHeight="true" outlineLevel="0" collapsed="false">
      <c r="A231" s="24"/>
      <c r="B231" s="25"/>
      <c r="C231" s="206" t="s">
        <v>544</v>
      </c>
      <c r="D231" s="206" t="s">
        <v>112</v>
      </c>
      <c r="E231" s="207" t="s">
        <v>545</v>
      </c>
      <c r="F231" s="208" t="s">
        <v>546</v>
      </c>
      <c r="G231" s="209" t="s">
        <v>329</v>
      </c>
      <c r="H231" s="210" t="n">
        <v>1</v>
      </c>
      <c r="I231" s="211"/>
      <c r="J231" s="212" t="n">
        <f aca="false">ROUND(I231*H231,2)</f>
        <v>0</v>
      </c>
      <c r="K231" s="213"/>
      <c r="L231" s="30"/>
      <c r="M231" s="214"/>
      <c r="N231" s="215" t="s">
        <v>37</v>
      </c>
      <c r="O231" s="74"/>
      <c r="P231" s="216" t="n">
        <f aca="false">O231*H231</f>
        <v>0</v>
      </c>
      <c r="Q231" s="216" t="n">
        <v>0.02828</v>
      </c>
      <c r="R231" s="216" t="n">
        <f aca="false">Q231*H231</f>
        <v>0.02828</v>
      </c>
      <c r="S231" s="216" t="n">
        <v>0</v>
      </c>
      <c r="T231" s="217" t="n">
        <f aca="false"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218" t="s">
        <v>116</v>
      </c>
      <c r="AT231" s="218" t="s">
        <v>112</v>
      </c>
      <c r="AU231" s="218" t="s">
        <v>79</v>
      </c>
      <c r="AY231" s="3" t="s">
        <v>108</v>
      </c>
      <c r="BE231" s="219" t="n">
        <f aca="false">IF(N231="základní",J231,0)</f>
        <v>0</v>
      </c>
      <c r="BF231" s="219" t="n">
        <f aca="false">IF(N231="snížená",J231,0)</f>
        <v>0</v>
      </c>
      <c r="BG231" s="219" t="n">
        <f aca="false">IF(N231="zákl. přenesená",J231,0)</f>
        <v>0</v>
      </c>
      <c r="BH231" s="219" t="n">
        <f aca="false">IF(N231="sníž. přenesená",J231,0)</f>
        <v>0</v>
      </c>
      <c r="BI231" s="219" t="n">
        <f aca="false">IF(N231="nulová",J231,0)</f>
        <v>0</v>
      </c>
      <c r="BJ231" s="3" t="s">
        <v>77</v>
      </c>
      <c r="BK231" s="219" t="n">
        <f aca="false">ROUND(I231*H231,2)</f>
        <v>0</v>
      </c>
      <c r="BL231" s="3" t="s">
        <v>116</v>
      </c>
      <c r="BM231" s="218" t="s">
        <v>547</v>
      </c>
    </row>
    <row r="232" s="31" customFormat="true" ht="37.8" hidden="false" customHeight="true" outlineLevel="0" collapsed="false">
      <c r="A232" s="24"/>
      <c r="B232" s="25"/>
      <c r="C232" s="206" t="s">
        <v>548</v>
      </c>
      <c r="D232" s="206" t="s">
        <v>112</v>
      </c>
      <c r="E232" s="207" t="s">
        <v>549</v>
      </c>
      <c r="F232" s="208" t="s">
        <v>550</v>
      </c>
      <c r="G232" s="209" t="s">
        <v>329</v>
      </c>
      <c r="H232" s="210" t="n">
        <v>2</v>
      </c>
      <c r="I232" s="211"/>
      <c r="J232" s="212" t="n">
        <f aca="false">ROUND(I232*H232,2)</f>
        <v>0</v>
      </c>
      <c r="K232" s="213"/>
      <c r="L232" s="30"/>
      <c r="M232" s="214"/>
      <c r="N232" s="215" t="s">
        <v>37</v>
      </c>
      <c r="O232" s="74"/>
      <c r="P232" s="216" t="n">
        <f aca="false">O232*H232</f>
        <v>0</v>
      </c>
      <c r="Q232" s="216" t="n">
        <v>0.0348</v>
      </c>
      <c r="R232" s="216" t="n">
        <f aca="false">Q232*H232</f>
        <v>0.0696</v>
      </c>
      <c r="S232" s="216" t="n">
        <v>0</v>
      </c>
      <c r="T232" s="217" t="n">
        <f aca="false">S232*H232</f>
        <v>0</v>
      </c>
      <c r="U232" s="24"/>
      <c r="V232" s="24"/>
      <c r="W232" s="24"/>
      <c r="X232" s="24"/>
      <c r="Y232" s="24"/>
      <c r="Z232" s="24"/>
      <c r="AA232" s="24"/>
      <c r="AB232" s="24"/>
      <c r="AC232" s="24"/>
      <c r="AD232" s="24"/>
      <c r="AE232" s="24"/>
      <c r="AR232" s="218" t="s">
        <v>116</v>
      </c>
      <c r="AT232" s="218" t="s">
        <v>112</v>
      </c>
      <c r="AU232" s="218" t="s">
        <v>79</v>
      </c>
      <c r="AY232" s="3" t="s">
        <v>108</v>
      </c>
      <c r="BE232" s="219" t="n">
        <f aca="false">IF(N232="základní",J232,0)</f>
        <v>0</v>
      </c>
      <c r="BF232" s="219" t="n">
        <f aca="false">IF(N232="snížená",J232,0)</f>
        <v>0</v>
      </c>
      <c r="BG232" s="219" t="n">
        <f aca="false">IF(N232="zákl. přenesená",J232,0)</f>
        <v>0</v>
      </c>
      <c r="BH232" s="219" t="n">
        <f aca="false">IF(N232="sníž. přenesená",J232,0)</f>
        <v>0</v>
      </c>
      <c r="BI232" s="219" t="n">
        <f aca="false">IF(N232="nulová",J232,0)</f>
        <v>0</v>
      </c>
      <c r="BJ232" s="3" t="s">
        <v>77</v>
      </c>
      <c r="BK232" s="219" t="n">
        <f aca="false">ROUND(I232*H232,2)</f>
        <v>0</v>
      </c>
      <c r="BL232" s="3" t="s">
        <v>116</v>
      </c>
      <c r="BM232" s="218" t="s">
        <v>551</v>
      </c>
    </row>
    <row r="233" s="31" customFormat="true" ht="37.8" hidden="false" customHeight="true" outlineLevel="0" collapsed="false">
      <c r="A233" s="24"/>
      <c r="B233" s="25"/>
      <c r="C233" s="206" t="s">
        <v>552</v>
      </c>
      <c r="D233" s="206" t="s">
        <v>112</v>
      </c>
      <c r="E233" s="207" t="s">
        <v>553</v>
      </c>
      <c r="F233" s="208" t="s">
        <v>554</v>
      </c>
      <c r="G233" s="209" t="s">
        <v>329</v>
      </c>
      <c r="H233" s="210" t="n">
        <v>2</v>
      </c>
      <c r="I233" s="211"/>
      <c r="J233" s="212" t="n">
        <f aca="false">ROUND(I233*H233,2)</f>
        <v>0</v>
      </c>
      <c r="K233" s="213"/>
      <c r="L233" s="30"/>
      <c r="M233" s="214"/>
      <c r="N233" s="215" t="s">
        <v>37</v>
      </c>
      <c r="O233" s="74"/>
      <c r="P233" s="216" t="n">
        <f aca="false">O233*H233</f>
        <v>0</v>
      </c>
      <c r="Q233" s="216" t="n">
        <v>0.05436</v>
      </c>
      <c r="R233" s="216" t="n">
        <f aca="false">Q233*H233</f>
        <v>0.10872</v>
      </c>
      <c r="S233" s="216" t="n">
        <v>0</v>
      </c>
      <c r="T233" s="217" t="n">
        <f aca="false"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218" t="s">
        <v>116</v>
      </c>
      <c r="AT233" s="218" t="s">
        <v>112</v>
      </c>
      <c r="AU233" s="218" t="s">
        <v>79</v>
      </c>
      <c r="AY233" s="3" t="s">
        <v>108</v>
      </c>
      <c r="BE233" s="219" t="n">
        <f aca="false">IF(N233="základní",J233,0)</f>
        <v>0</v>
      </c>
      <c r="BF233" s="219" t="n">
        <f aca="false">IF(N233="snížená",J233,0)</f>
        <v>0</v>
      </c>
      <c r="BG233" s="219" t="n">
        <f aca="false">IF(N233="zákl. přenesená",J233,0)</f>
        <v>0</v>
      </c>
      <c r="BH233" s="219" t="n">
        <f aca="false">IF(N233="sníž. přenesená",J233,0)</f>
        <v>0</v>
      </c>
      <c r="BI233" s="219" t="n">
        <f aca="false">IF(N233="nulová",J233,0)</f>
        <v>0</v>
      </c>
      <c r="BJ233" s="3" t="s">
        <v>77</v>
      </c>
      <c r="BK233" s="219" t="n">
        <f aca="false">ROUND(I233*H233,2)</f>
        <v>0</v>
      </c>
      <c r="BL233" s="3" t="s">
        <v>116</v>
      </c>
      <c r="BM233" s="218" t="s">
        <v>555</v>
      </c>
    </row>
    <row r="234" s="31" customFormat="true" ht="24.15" hidden="false" customHeight="true" outlineLevel="0" collapsed="false">
      <c r="A234" s="24"/>
      <c r="B234" s="25"/>
      <c r="C234" s="206" t="s">
        <v>556</v>
      </c>
      <c r="D234" s="206" t="s">
        <v>112</v>
      </c>
      <c r="E234" s="207" t="s">
        <v>557</v>
      </c>
      <c r="F234" s="208" t="s">
        <v>558</v>
      </c>
      <c r="G234" s="209" t="s">
        <v>329</v>
      </c>
      <c r="H234" s="210" t="n">
        <v>3</v>
      </c>
      <c r="I234" s="211"/>
      <c r="J234" s="212" t="n">
        <f aca="false">ROUND(I234*H234,2)</f>
        <v>0</v>
      </c>
      <c r="K234" s="213"/>
      <c r="L234" s="30"/>
      <c r="M234" s="214"/>
      <c r="N234" s="215" t="s">
        <v>37</v>
      </c>
      <c r="O234" s="74"/>
      <c r="P234" s="216" t="n">
        <f aca="false">O234*H234</f>
        <v>0</v>
      </c>
      <c r="Q234" s="216" t="n">
        <v>0.00017</v>
      </c>
      <c r="R234" s="216" t="n">
        <f aca="false">Q234*H234</f>
        <v>0.00051</v>
      </c>
      <c r="S234" s="216" t="n">
        <v>0.02419</v>
      </c>
      <c r="T234" s="217" t="n">
        <f aca="false">S234*H234</f>
        <v>0.07257</v>
      </c>
      <c r="U234" s="24"/>
      <c r="V234" s="24"/>
      <c r="W234" s="24"/>
      <c r="X234" s="24"/>
      <c r="Y234" s="24"/>
      <c r="Z234" s="24"/>
      <c r="AA234" s="24"/>
      <c r="AB234" s="24"/>
      <c r="AC234" s="24"/>
      <c r="AD234" s="24"/>
      <c r="AE234" s="24"/>
      <c r="AR234" s="218" t="s">
        <v>116</v>
      </c>
      <c r="AT234" s="218" t="s">
        <v>112</v>
      </c>
      <c r="AU234" s="218" t="s">
        <v>79</v>
      </c>
      <c r="AY234" s="3" t="s">
        <v>108</v>
      </c>
      <c r="BE234" s="219" t="n">
        <f aca="false">IF(N234="základní",J234,0)</f>
        <v>0</v>
      </c>
      <c r="BF234" s="219" t="n">
        <f aca="false">IF(N234="snížená",J234,0)</f>
        <v>0</v>
      </c>
      <c r="BG234" s="219" t="n">
        <f aca="false">IF(N234="zákl. přenesená",J234,0)</f>
        <v>0</v>
      </c>
      <c r="BH234" s="219" t="n">
        <f aca="false">IF(N234="sníž. přenesená",J234,0)</f>
        <v>0</v>
      </c>
      <c r="BI234" s="219" t="n">
        <f aca="false">IF(N234="nulová",J234,0)</f>
        <v>0</v>
      </c>
      <c r="BJ234" s="3" t="s">
        <v>77</v>
      </c>
      <c r="BK234" s="219" t="n">
        <f aca="false">ROUND(I234*H234,2)</f>
        <v>0</v>
      </c>
      <c r="BL234" s="3" t="s">
        <v>116</v>
      </c>
      <c r="BM234" s="218" t="s">
        <v>559</v>
      </c>
    </row>
    <row r="235" s="31" customFormat="true" ht="16.5" hidden="false" customHeight="true" outlineLevel="0" collapsed="false">
      <c r="A235" s="24"/>
      <c r="B235" s="25"/>
      <c r="C235" s="206" t="s">
        <v>560</v>
      </c>
      <c r="D235" s="206" t="s">
        <v>112</v>
      </c>
      <c r="E235" s="207" t="s">
        <v>561</v>
      </c>
      <c r="F235" s="208" t="s">
        <v>562</v>
      </c>
      <c r="G235" s="209" t="s">
        <v>153</v>
      </c>
      <c r="H235" s="210" t="n">
        <v>150</v>
      </c>
      <c r="I235" s="211"/>
      <c r="J235" s="212" t="n">
        <f aca="false">ROUND(I235*H235,2)</f>
        <v>0</v>
      </c>
      <c r="K235" s="213"/>
      <c r="L235" s="30"/>
      <c r="M235" s="214"/>
      <c r="N235" s="215" t="s">
        <v>37</v>
      </c>
      <c r="O235" s="74"/>
      <c r="P235" s="216" t="n">
        <f aca="false">O235*H235</f>
        <v>0</v>
      </c>
      <c r="Q235" s="216" t="n">
        <v>0</v>
      </c>
      <c r="R235" s="216" t="n">
        <f aca="false">Q235*H235</f>
        <v>0</v>
      </c>
      <c r="S235" s="216" t="n">
        <v>0</v>
      </c>
      <c r="T235" s="217" t="n">
        <f aca="false"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218" t="s">
        <v>116</v>
      </c>
      <c r="AT235" s="218" t="s">
        <v>112</v>
      </c>
      <c r="AU235" s="218" t="s">
        <v>79</v>
      </c>
      <c r="AY235" s="3" t="s">
        <v>108</v>
      </c>
      <c r="BE235" s="219" t="n">
        <f aca="false">IF(N235="základní",J235,0)</f>
        <v>0</v>
      </c>
      <c r="BF235" s="219" t="n">
        <f aca="false">IF(N235="snížená",J235,0)</f>
        <v>0</v>
      </c>
      <c r="BG235" s="219" t="n">
        <f aca="false">IF(N235="zákl. přenesená",J235,0)</f>
        <v>0</v>
      </c>
      <c r="BH235" s="219" t="n">
        <f aca="false">IF(N235="sníž. přenesená",J235,0)</f>
        <v>0</v>
      </c>
      <c r="BI235" s="219" t="n">
        <f aca="false">IF(N235="nulová",J235,0)</f>
        <v>0</v>
      </c>
      <c r="BJ235" s="3" t="s">
        <v>77</v>
      </c>
      <c r="BK235" s="219" t="n">
        <f aca="false">ROUND(I235*H235,2)</f>
        <v>0</v>
      </c>
      <c r="BL235" s="3" t="s">
        <v>116</v>
      </c>
      <c r="BM235" s="218" t="s">
        <v>563</v>
      </c>
    </row>
    <row r="236" s="31" customFormat="true" ht="16.5" hidden="false" customHeight="true" outlineLevel="0" collapsed="false">
      <c r="A236" s="24"/>
      <c r="B236" s="25"/>
      <c r="C236" s="206" t="s">
        <v>564</v>
      </c>
      <c r="D236" s="206" t="s">
        <v>112</v>
      </c>
      <c r="E236" s="207" t="s">
        <v>565</v>
      </c>
      <c r="F236" s="208" t="s">
        <v>566</v>
      </c>
      <c r="G236" s="209" t="s">
        <v>153</v>
      </c>
      <c r="H236" s="210" t="n">
        <v>150</v>
      </c>
      <c r="I236" s="211"/>
      <c r="J236" s="212" t="n">
        <f aca="false">ROUND(I236*H236,2)</f>
        <v>0</v>
      </c>
      <c r="K236" s="213"/>
      <c r="L236" s="30"/>
      <c r="M236" s="214"/>
      <c r="N236" s="215" t="s">
        <v>37</v>
      </c>
      <c r="O236" s="74"/>
      <c r="P236" s="216" t="n">
        <f aca="false">O236*H236</f>
        <v>0</v>
      </c>
      <c r="Q236" s="216" t="n">
        <v>0</v>
      </c>
      <c r="R236" s="216" t="n">
        <f aca="false">Q236*H236</f>
        <v>0</v>
      </c>
      <c r="S236" s="216" t="n">
        <v>0</v>
      </c>
      <c r="T236" s="217" t="n">
        <f aca="false"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218" t="s">
        <v>116</v>
      </c>
      <c r="AT236" s="218" t="s">
        <v>112</v>
      </c>
      <c r="AU236" s="218" t="s">
        <v>79</v>
      </c>
      <c r="AY236" s="3" t="s">
        <v>108</v>
      </c>
      <c r="BE236" s="219" t="n">
        <f aca="false">IF(N236="základní",J236,0)</f>
        <v>0</v>
      </c>
      <c r="BF236" s="219" t="n">
        <f aca="false">IF(N236="snížená",J236,0)</f>
        <v>0</v>
      </c>
      <c r="BG236" s="219" t="n">
        <f aca="false">IF(N236="zákl. přenesená",J236,0)</f>
        <v>0</v>
      </c>
      <c r="BH236" s="219" t="n">
        <f aca="false">IF(N236="sníž. přenesená",J236,0)</f>
        <v>0</v>
      </c>
      <c r="BI236" s="219" t="n">
        <f aca="false">IF(N236="nulová",J236,0)</f>
        <v>0</v>
      </c>
      <c r="BJ236" s="3" t="s">
        <v>77</v>
      </c>
      <c r="BK236" s="219" t="n">
        <f aca="false">ROUND(I236*H236,2)</f>
        <v>0</v>
      </c>
      <c r="BL236" s="3" t="s">
        <v>116</v>
      </c>
      <c r="BM236" s="218" t="s">
        <v>567</v>
      </c>
    </row>
    <row r="237" s="31" customFormat="true" ht="16.5" hidden="false" customHeight="true" outlineLevel="0" collapsed="false">
      <c r="A237" s="24"/>
      <c r="B237" s="25"/>
      <c r="C237" s="206" t="s">
        <v>568</v>
      </c>
      <c r="D237" s="206" t="s">
        <v>112</v>
      </c>
      <c r="E237" s="207" t="s">
        <v>569</v>
      </c>
      <c r="F237" s="208" t="s">
        <v>570</v>
      </c>
      <c r="G237" s="209" t="s">
        <v>295</v>
      </c>
      <c r="H237" s="210" t="n">
        <v>1</v>
      </c>
      <c r="I237" s="211"/>
      <c r="J237" s="212" t="n">
        <f aca="false">ROUND(I237*H237,2)</f>
        <v>0</v>
      </c>
      <c r="K237" s="213"/>
      <c r="L237" s="30"/>
      <c r="M237" s="214"/>
      <c r="N237" s="215" t="s">
        <v>37</v>
      </c>
      <c r="O237" s="74"/>
      <c r="P237" s="216" t="n">
        <f aca="false">O237*H237</f>
        <v>0</v>
      </c>
      <c r="Q237" s="216" t="n">
        <v>0</v>
      </c>
      <c r="R237" s="216" t="n">
        <f aca="false">Q237*H237</f>
        <v>0</v>
      </c>
      <c r="S237" s="216" t="n">
        <v>0</v>
      </c>
      <c r="T237" s="217" t="n">
        <f aca="false">S237*H237</f>
        <v>0</v>
      </c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R237" s="218" t="s">
        <v>116</v>
      </c>
      <c r="AT237" s="218" t="s">
        <v>112</v>
      </c>
      <c r="AU237" s="218" t="s">
        <v>79</v>
      </c>
      <c r="AY237" s="3" t="s">
        <v>108</v>
      </c>
      <c r="BE237" s="219" t="n">
        <f aca="false">IF(N237="základní",J237,0)</f>
        <v>0</v>
      </c>
      <c r="BF237" s="219" t="n">
        <f aca="false">IF(N237="snížená",J237,0)</f>
        <v>0</v>
      </c>
      <c r="BG237" s="219" t="n">
        <f aca="false">IF(N237="zákl. přenesená",J237,0)</f>
        <v>0</v>
      </c>
      <c r="BH237" s="219" t="n">
        <f aca="false">IF(N237="sníž. přenesená",J237,0)</f>
        <v>0</v>
      </c>
      <c r="BI237" s="219" t="n">
        <f aca="false">IF(N237="nulová",J237,0)</f>
        <v>0</v>
      </c>
      <c r="BJ237" s="3" t="s">
        <v>77</v>
      </c>
      <c r="BK237" s="219" t="n">
        <f aca="false">ROUND(I237*H237,2)</f>
        <v>0</v>
      </c>
      <c r="BL237" s="3" t="s">
        <v>116</v>
      </c>
      <c r="BM237" s="218" t="s">
        <v>571</v>
      </c>
    </row>
    <row r="238" s="31" customFormat="true" ht="16.5" hidden="false" customHeight="true" outlineLevel="0" collapsed="false">
      <c r="A238" s="24"/>
      <c r="B238" s="25"/>
      <c r="C238" s="206" t="s">
        <v>572</v>
      </c>
      <c r="D238" s="206" t="s">
        <v>112</v>
      </c>
      <c r="E238" s="207" t="s">
        <v>573</v>
      </c>
      <c r="F238" s="208" t="s">
        <v>574</v>
      </c>
      <c r="G238" s="209" t="s">
        <v>300</v>
      </c>
      <c r="H238" s="210" t="n">
        <v>32</v>
      </c>
      <c r="I238" s="211"/>
      <c r="J238" s="212" t="n">
        <f aca="false">ROUND(I238*H238,2)</f>
        <v>0</v>
      </c>
      <c r="K238" s="213"/>
      <c r="L238" s="30"/>
      <c r="M238" s="214"/>
      <c r="N238" s="215" t="s">
        <v>37</v>
      </c>
      <c r="O238" s="74"/>
      <c r="P238" s="216" t="n">
        <f aca="false">O238*H238</f>
        <v>0</v>
      </c>
      <c r="Q238" s="216" t="n">
        <v>0</v>
      </c>
      <c r="R238" s="216" t="n">
        <f aca="false">Q238*H238</f>
        <v>0</v>
      </c>
      <c r="S238" s="216" t="n">
        <v>0</v>
      </c>
      <c r="T238" s="217" t="n">
        <f aca="false">S238*H238</f>
        <v>0</v>
      </c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R238" s="218" t="s">
        <v>116</v>
      </c>
      <c r="AT238" s="218" t="s">
        <v>112</v>
      </c>
      <c r="AU238" s="218" t="s">
        <v>79</v>
      </c>
      <c r="AY238" s="3" t="s">
        <v>108</v>
      </c>
      <c r="BE238" s="219" t="n">
        <f aca="false">IF(N238="základní",J238,0)</f>
        <v>0</v>
      </c>
      <c r="BF238" s="219" t="n">
        <f aca="false">IF(N238="snížená",J238,0)</f>
        <v>0</v>
      </c>
      <c r="BG238" s="219" t="n">
        <f aca="false">IF(N238="zákl. přenesená",J238,0)</f>
        <v>0</v>
      </c>
      <c r="BH238" s="219" t="n">
        <f aca="false">IF(N238="sníž. přenesená",J238,0)</f>
        <v>0</v>
      </c>
      <c r="BI238" s="219" t="n">
        <f aca="false">IF(N238="nulová",J238,0)</f>
        <v>0</v>
      </c>
      <c r="BJ238" s="3" t="s">
        <v>77</v>
      </c>
      <c r="BK238" s="219" t="n">
        <f aca="false">ROUND(I238*H238,2)</f>
        <v>0</v>
      </c>
      <c r="BL238" s="3" t="s">
        <v>116</v>
      </c>
      <c r="BM238" s="218" t="s">
        <v>575</v>
      </c>
    </row>
    <row r="239" s="31" customFormat="true" ht="16.5" hidden="false" customHeight="true" outlineLevel="0" collapsed="false">
      <c r="A239" s="24"/>
      <c r="B239" s="25"/>
      <c r="C239" s="206" t="s">
        <v>576</v>
      </c>
      <c r="D239" s="206" t="s">
        <v>112</v>
      </c>
      <c r="E239" s="207" t="s">
        <v>577</v>
      </c>
      <c r="F239" s="208" t="s">
        <v>578</v>
      </c>
      <c r="G239" s="209" t="s">
        <v>300</v>
      </c>
      <c r="H239" s="210" t="n">
        <v>16</v>
      </c>
      <c r="I239" s="211"/>
      <c r="J239" s="212" t="n">
        <f aca="false">ROUND(I239*H239,2)</f>
        <v>0</v>
      </c>
      <c r="K239" s="213"/>
      <c r="L239" s="30"/>
      <c r="M239" s="214"/>
      <c r="N239" s="215" t="s">
        <v>37</v>
      </c>
      <c r="O239" s="74"/>
      <c r="P239" s="216" t="n">
        <f aca="false">O239*H239</f>
        <v>0</v>
      </c>
      <c r="Q239" s="216" t="n">
        <v>0</v>
      </c>
      <c r="R239" s="216" t="n">
        <f aca="false">Q239*H239</f>
        <v>0</v>
      </c>
      <c r="S239" s="216" t="n">
        <v>0</v>
      </c>
      <c r="T239" s="217" t="n">
        <f aca="false"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218" t="s">
        <v>116</v>
      </c>
      <c r="AT239" s="218" t="s">
        <v>112</v>
      </c>
      <c r="AU239" s="218" t="s">
        <v>79</v>
      </c>
      <c r="AY239" s="3" t="s">
        <v>108</v>
      </c>
      <c r="BE239" s="219" t="n">
        <f aca="false">IF(N239="základní",J239,0)</f>
        <v>0</v>
      </c>
      <c r="BF239" s="219" t="n">
        <f aca="false">IF(N239="snížená",J239,0)</f>
        <v>0</v>
      </c>
      <c r="BG239" s="219" t="n">
        <f aca="false">IF(N239="zákl. přenesená",J239,0)</f>
        <v>0</v>
      </c>
      <c r="BH239" s="219" t="n">
        <f aca="false">IF(N239="sníž. přenesená",J239,0)</f>
        <v>0</v>
      </c>
      <c r="BI239" s="219" t="n">
        <f aca="false">IF(N239="nulová",J239,0)</f>
        <v>0</v>
      </c>
      <c r="BJ239" s="3" t="s">
        <v>77</v>
      </c>
      <c r="BK239" s="219" t="n">
        <f aca="false">ROUND(I239*H239,2)</f>
        <v>0</v>
      </c>
      <c r="BL239" s="3" t="s">
        <v>116</v>
      </c>
      <c r="BM239" s="218" t="s">
        <v>579</v>
      </c>
    </row>
    <row r="240" s="31" customFormat="true" ht="21.75" hidden="false" customHeight="true" outlineLevel="0" collapsed="false">
      <c r="A240" s="24"/>
      <c r="B240" s="25"/>
      <c r="C240" s="206" t="s">
        <v>580</v>
      </c>
      <c r="D240" s="206" t="s">
        <v>112</v>
      </c>
      <c r="E240" s="207" t="s">
        <v>581</v>
      </c>
      <c r="F240" s="208" t="s">
        <v>582</v>
      </c>
      <c r="G240" s="209" t="s">
        <v>295</v>
      </c>
      <c r="H240" s="210" t="n">
        <v>1</v>
      </c>
      <c r="I240" s="211"/>
      <c r="J240" s="212" t="n">
        <f aca="false">ROUND(I240*H240,2)</f>
        <v>0</v>
      </c>
      <c r="K240" s="213"/>
      <c r="L240" s="30"/>
      <c r="M240" s="214"/>
      <c r="N240" s="215" t="s">
        <v>37</v>
      </c>
      <c r="O240" s="74"/>
      <c r="P240" s="216" t="n">
        <f aca="false">O240*H240</f>
        <v>0</v>
      </c>
      <c r="Q240" s="216" t="n">
        <v>0</v>
      </c>
      <c r="R240" s="216" t="n">
        <f aca="false">Q240*H240</f>
        <v>0</v>
      </c>
      <c r="S240" s="216" t="n">
        <v>0</v>
      </c>
      <c r="T240" s="217" t="n">
        <f aca="false">S240*H240</f>
        <v>0</v>
      </c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R240" s="218" t="s">
        <v>116</v>
      </c>
      <c r="AT240" s="218" t="s">
        <v>112</v>
      </c>
      <c r="AU240" s="218" t="s">
        <v>79</v>
      </c>
      <c r="AY240" s="3" t="s">
        <v>108</v>
      </c>
      <c r="BE240" s="219" t="n">
        <f aca="false">IF(N240="základní",J240,0)</f>
        <v>0</v>
      </c>
      <c r="BF240" s="219" t="n">
        <f aca="false">IF(N240="snížená",J240,0)</f>
        <v>0</v>
      </c>
      <c r="BG240" s="219" t="n">
        <f aca="false">IF(N240="zákl. přenesená",J240,0)</f>
        <v>0</v>
      </c>
      <c r="BH240" s="219" t="n">
        <f aca="false">IF(N240="sníž. přenesená",J240,0)</f>
        <v>0</v>
      </c>
      <c r="BI240" s="219" t="n">
        <f aca="false">IF(N240="nulová",J240,0)</f>
        <v>0</v>
      </c>
      <c r="BJ240" s="3" t="s">
        <v>77</v>
      </c>
      <c r="BK240" s="219" t="n">
        <f aca="false">ROUND(I240*H240,2)</f>
        <v>0</v>
      </c>
      <c r="BL240" s="3" t="s">
        <v>116</v>
      </c>
      <c r="BM240" s="218" t="s">
        <v>583</v>
      </c>
    </row>
    <row r="241" s="31" customFormat="true" ht="24.15" hidden="false" customHeight="true" outlineLevel="0" collapsed="false">
      <c r="A241" s="24"/>
      <c r="B241" s="25"/>
      <c r="C241" s="206" t="s">
        <v>584</v>
      </c>
      <c r="D241" s="206" t="s">
        <v>112</v>
      </c>
      <c r="E241" s="207" t="s">
        <v>585</v>
      </c>
      <c r="F241" s="208" t="s">
        <v>586</v>
      </c>
      <c r="G241" s="209" t="s">
        <v>350</v>
      </c>
      <c r="H241" s="210" t="n">
        <v>0.3</v>
      </c>
      <c r="I241" s="211"/>
      <c r="J241" s="212" t="n">
        <f aca="false">ROUND(I241*H241,2)</f>
        <v>0</v>
      </c>
      <c r="K241" s="213"/>
      <c r="L241" s="30"/>
      <c r="M241" s="214"/>
      <c r="N241" s="215" t="s">
        <v>37</v>
      </c>
      <c r="O241" s="74"/>
      <c r="P241" s="216" t="n">
        <f aca="false">O241*H241</f>
        <v>0</v>
      </c>
      <c r="Q241" s="216" t="n">
        <v>0</v>
      </c>
      <c r="R241" s="216" t="n">
        <f aca="false">Q241*H241</f>
        <v>0</v>
      </c>
      <c r="S241" s="216" t="n">
        <v>0</v>
      </c>
      <c r="T241" s="217" t="n">
        <f aca="false"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218" t="s">
        <v>116</v>
      </c>
      <c r="AT241" s="218" t="s">
        <v>112</v>
      </c>
      <c r="AU241" s="218" t="s">
        <v>79</v>
      </c>
      <c r="AY241" s="3" t="s">
        <v>108</v>
      </c>
      <c r="BE241" s="219" t="n">
        <f aca="false">IF(N241="základní",J241,0)</f>
        <v>0</v>
      </c>
      <c r="BF241" s="219" t="n">
        <f aca="false">IF(N241="snížená",J241,0)</f>
        <v>0</v>
      </c>
      <c r="BG241" s="219" t="n">
        <f aca="false">IF(N241="zákl. přenesená",J241,0)</f>
        <v>0</v>
      </c>
      <c r="BH241" s="219" t="n">
        <f aca="false">IF(N241="sníž. přenesená",J241,0)</f>
        <v>0</v>
      </c>
      <c r="BI241" s="219" t="n">
        <f aca="false">IF(N241="nulová",J241,0)</f>
        <v>0</v>
      </c>
      <c r="BJ241" s="3" t="s">
        <v>77</v>
      </c>
      <c r="BK241" s="219" t="n">
        <f aca="false">ROUND(I241*H241,2)</f>
        <v>0</v>
      </c>
      <c r="BL241" s="3" t="s">
        <v>116</v>
      </c>
      <c r="BM241" s="218" t="s">
        <v>587</v>
      </c>
    </row>
    <row r="242" s="189" customFormat="true" ht="22.8" hidden="false" customHeight="true" outlineLevel="0" collapsed="false">
      <c r="B242" s="190"/>
      <c r="C242" s="191"/>
      <c r="D242" s="192" t="s">
        <v>71</v>
      </c>
      <c r="E242" s="204" t="s">
        <v>588</v>
      </c>
      <c r="F242" s="204" t="s">
        <v>589</v>
      </c>
      <c r="G242" s="191"/>
      <c r="H242" s="191"/>
      <c r="I242" s="194"/>
      <c r="J242" s="205" t="n">
        <f aca="false">BK242</f>
        <v>0</v>
      </c>
      <c r="K242" s="191"/>
      <c r="L242" s="196"/>
      <c r="M242" s="197"/>
      <c r="N242" s="198"/>
      <c r="O242" s="198"/>
      <c r="P242" s="199" t="n">
        <f aca="false">SUM(P243:P260)</f>
        <v>0</v>
      </c>
      <c r="Q242" s="198"/>
      <c r="R242" s="199" t="n">
        <f aca="false">SUM(R243:R260)</f>
        <v>0</v>
      </c>
      <c r="S242" s="198"/>
      <c r="T242" s="200" t="n">
        <f aca="false">SUM(T243:T260)</f>
        <v>0</v>
      </c>
      <c r="AR242" s="201" t="s">
        <v>79</v>
      </c>
      <c r="AT242" s="202" t="s">
        <v>71</v>
      </c>
      <c r="AU242" s="202" t="s">
        <v>77</v>
      </c>
      <c r="AY242" s="201" t="s">
        <v>108</v>
      </c>
      <c r="BK242" s="203" t="n">
        <f aca="false">SUM(BK243:BK260)</f>
        <v>0</v>
      </c>
    </row>
    <row r="243" s="31" customFormat="true" ht="24.15" hidden="false" customHeight="true" outlineLevel="0" collapsed="false">
      <c r="A243" s="24"/>
      <c r="B243" s="25"/>
      <c r="C243" s="206" t="s">
        <v>590</v>
      </c>
      <c r="D243" s="206" t="s">
        <v>112</v>
      </c>
      <c r="E243" s="207" t="s">
        <v>591</v>
      </c>
      <c r="F243" s="208" t="s">
        <v>592</v>
      </c>
      <c r="G243" s="209" t="s">
        <v>329</v>
      </c>
      <c r="H243" s="210" t="n">
        <v>1</v>
      </c>
      <c r="I243" s="211"/>
      <c r="J243" s="212" t="n">
        <f aca="false">ROUND(I243*H243,2)</f>
        <v>0</v>
      </c>
      <c r="K243" s="213"/>
      <c r="L243" s="30"/>
      <c r="M243" s="214"/>
      <c r="N243" s="215" t="s">
        <v>37</v>
      </c>
      <c r="O243" s="74"/>
      <c r="P243" s="216" t="n">
        <f aca="false">O243*H243</f>
        <v>0</v>
      </c>
      <c r="Q243" s="216" t="n">
        <v>0</v>
      </c>
      <c r="R243" s="216" t="n">
        <f aca="false">Q243*H243</f>
        <v>0</v>
      </c>
      <c r="S243" s="216" t="n">
        <v>0</v>
      </c>
      <c r="T243" s="217" t="n">
        <f aca="false"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218" t="s">
        <v>116</v>
      </c>
      <c r="AT243" s="218" t="s">
        <v>112</v>
      </c>
      <c r="AU243" s="218" t="s">
        <v>79</v>
      </c>
      <c r="AY243" s="3" t="s">
        <v>108</v>
      </c>
      <c r="BE243" s="219" t="n">
        <f aca="false">IF(N243="základní",J243,0)</f>
        <v>0</v>
      </c>
      <c r="BF243" s="219" t="n">
        <f aca="false">IF(N243="snížená",J243,0)</f>
        <v>0</v>
      </c>
      <c r="BG243" s="219" t="n">
        <f aca="false">IF(N243="zákl. přenesená",J243,0)</f>
        <v>0</v>
      </c>
      <c r="BH243" s="219" t="n">
        <f aca="false">IF(N243="sníž. přenesená",J243,0)</f>
        <v>0</v>
      </c>
      <c r="BI243" s="219" t="n">
        <f aca="false">IF(N243="nulová",J243,0)</f>
        <v>0</v>
      </c>
      <c r="BJ243" s="3" t="s">
        <v>77</v>
      </c>
      <c r="BK243" s="219" t="n">
        <f aca="false">ROUND(I243*H243,2)</f>
        <v>0</v>
      </c>
      <c r="BL243" s="3" t="s">
        <v>116</v>
      </c>
      <c r="BM243" s="218" t="s">
        <v>593</v>
      </c>
    </row>
    <row r="244" s="31" customFormat="true" ht="16.5" hidden="false" customHeight="true" outlineLevel="0" collapsed="false">
      <c r="A244" s="24"/>
      <c r="B244" s="25"/>
      <c r="C244" s="206" t="s">
        <v>594</v>
      </c>
      <c r="D244" s="206" t="s">
        <v>112</v>
      </c>
      <c r="E244" s="207" t="s">
        <v>595</v>
      </c>
      <c r="F244" s="208" t="s">
        <v>596</v>
      </c>
      <c r="G244" s="209" t="s">
        <v>597</v>
      </c>
      <c r="H244" s="210" t="n">
        <v>60</v>
      </c>
      <c r="I244" s="211"/>
      <c r="J244" s="212" t="n">
        <f aca="false">ROUND(I244*H244,2)</f>
        <v>0</v>
      </c>
      <c r="K244" s="213"/>
      <c r="L244" s="30"/>
      <c r="M244" s="214"/>
      <c r="N244" s="215" t="s">
        <v>37</v>
      </c>
      <c r="O244" s="74"/>
      <c r="P244" s="216" t="n">
        <f aca="false">O244*H244</f>
        <v>0</v>
      </c>
      <c r="Q244" s="216" t="n">
        <v>0</v>
      </c>
      <c r="R244" s="216" t="n">
        <f aca="false">Q244*H244</f>
        <v>0</v>
      </c>
      <c r="S244" s="216" t="n">
        <v>0</v>
      </c>
      <c r="T244" s="217" t="n">
        <f aca="false">S244*H244</f>
        <v>0</v>
      </c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R244" s="218" t="s">
        <v>116</v>
      </c>
      <c r="AT244" s="218" t="s">
        <v>112</v>
      </c>
      <c r="AU244" s="218" t="s">
        <v>79</v>
      </c>
      <c r="AY244" s="3" t="s">
        <v>108</v>
      </c>
      <c r="BE244" s="219" t="n">
        <f aca="false">IF(N244="základní",J244,0)</f>
        <v>0</v>
      </c>
      <c r="BF244" s="219" t="n">
        <f aca="false">IF(N244="snížená",J244,0)</f>
        <v>0</v>
      </c>
      <c r="BG244" s="219" t="n">
        <f aca="false">IF(N244="zákl. přenesená",J244,0)</f>
        <v>0</v>
      </c>
      <c r="BH244" s="219" t="n">
        <f aca="false">IF(N244="sníž. přenesená",J244,0)</f>
        <v>0</v>
      </c>
      <c r="BI244" s="219" t="n">
        <f aca="false">IF(N244="nulová",J244,0)</f>
        <v>0</v>
      </c>
      <c r="BJ244" s="3" t="s">
        <v>77</v>
      </c>
      <c r="BK244" s="219" t="n">
        <f aca="false">ROUND(I244*H244,2)</f>
        <v>0</v>
      </c>
      <c r="BL244" s="3" t="s">
        <v>116</v>
      </c>
      <c r="BM244" s="218" t="s">
        <v>598</v>
      </c>
    </row>
    <row r="245" s="31" customFormat="true" ht="16.5" hidden="false" customHeight="true" outlineLevel="0" collapsed="false">
      <c r="A245" s="24"/>
      <c r="B245" s="25"/>
      <c r="C245" s="206" t="s">
        <v>599</v>
      </c>
      <c r="D245" s="206" t="s">
        <v>112</v>
      </c>
      <c r="E245" s="207" t="s">
        <v>600</v>
      </c>
      <c r="F245" s="208" t="s">
        <v>601</v>
      </c>
      <c r="G245" s="209" t="s">
        <v>597</v>
      </c>
      <c r="H245" s="210" t="n">
        <v>8</v>
      </c>
      <c r="I245" s="211"/>
      <c r="J245" s="212" t="n">
        <f aca="false">ROUND(I245*H245,2)</f>
        <v>0</v>
      </c>
      <c r="K245" s="213"/>
      <c r="L245" s="30"/>
      <c r="M245" s="214"/>
      <c r="N245" s="215" t="s">
        <v>37</v>
      </c>
      <c r="O245" s="74"/>
      <c r="P245" s="216" t="n">
        <f aca="false">O245*H245</f>
        <v>0</v>
      </c>
      <c r="Q245" s="216" t="n">
        <v>0</v>
      </c>
      <c r="R245" s="216" t="n">
        <f aca="false">Q245*H245</f>
        <v>0</v>
      </c>
      <c r="S245" s="216" t="n">
        <v>0</v>
      </c>
      <c r="T245" s="217" t="n">
        <f aca="false"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218" t="s">
        <v>116</v>
      </c>
      <c r="AT245" s="218" t="s">
        <v>112</v>
      </c>
      <c r="AU245" s="218" t="s">
        <v>79</v>
      </c>
      <c r="AY245" s="3" t="s">
        <v>108</v>
      </c>
      <c r="BE245" s="219" t="n">
        <f aca="false">IF(N245="základní",J245,0)</f>
        <v>0</v>
      </c>
      <c r="BF245" s="219" t="n">
        <f aca="false">IF(N245="snížená",J245,0)</f>
        <v>0</v>
      </c>
      <c r="BG245" s="219" t="n">
        <f aca="false">IF(N245="zákl. přenesená",J245,0)</f>
        <v>0</v>
      </c>
      <c r="BH245" s="219" t="n">
        <f aca="false">IF(N245="sníž. přenesená",J245,0)</f>
        <v>0</v>
      </c>
      <c r="BI245" s="219" t="n">
        <f aca="false">IF(N245="nulová",J245,0)</f>
        <v>0</v>
      </c>
      <c r="BJ245" s="3" t="s">
        <v>77</v>
      </c>
      <c r="BK245" s="219" t="n">
        <f aca="false">ROUND(I245*H245,2)</f>
        <v>0</v>
      </c>
      <c r="BL245" s="3" t="s">
        <v>116</v>
      </c>
      <c r="BM245" s="218" t="s">
        <v>602</v>
      </c>
    </row>
    <row r="246" s="31" customFormat="true" ht="16.5" hidden="false" customHeight="true" outlineLevel="0" collapsed="false">
      <c r="A246" s="24"/>
      <c r="B246" s="25"/>
      <c r="C246" s="206" t="s">
        <v>603</v>
      </c>
      <c r="D246" s="206" t="s">
        <v>112</v>
      </c>
      <c r="E246" s="207" t="s">
        <v>604</v>
      </c>
      <c r="F246" s="208" t="s">
        <v>605</v>
      </c>
      <c r="G246" s="209" t="s">
        <v>597</v>
      </c>
      <c r="H246" s="210" t="n">
        <v>18</v>
      </c>
      <c r="I246" s="211"/>
      <c r="J246" s="212" t="n">
        <f aca="false">ROUND(I246*H246,2)</f>
        <v>0</v>
      </c>
      <c r="K246" s="213"/>
      <c r="L246" s="30"/>
      <c r="M246" s="214"/>
      <c r="N246" s="215" t="s">
        <v>37</v>
      </c>
      <c r="O246" s="74"/>
      <c r="P246" s="216" t="n">
        <f aca="false">O246*H246</f>
        <v>0</v>
      </c>
      <c r="Q246" s="216" t="n">
        <v>0</v>
      </c>
      <c r="R246" s="216" t="n">
        <f aca="false">Q246*H246</f>
        <v>0</v>
      </c>
      <c r="S246" s="216" t="n">
        <v>0</v>
      </c>
      <c r="T246" s="217" t="n">
        <f aca="false"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218" t="s">
        <v>116</v>
      </c>
      <c r="AT246" s="218" t="s">
        <v>112</v>
      </c>
      <c r="AU246" s="218" t="s">
        <v>79</v>
      </c>
      <c r="AY246" s="3" t="s">
        <v>108</v>
      </c>
      <c r="BE246" s="219" t="n">
        <f aca="false">IF(N246="základní",J246,0)</f>
        <v>0</v>
      </c>
      <c r="BF246" s="219" t="n">
        <f aca="false">IF(N246="snížená",J246,0)</f>
        <v>0</v>
      </c>
      <c r="BG246" s="219" t="n">
        <f aca="false">IF(N246="zákl. přenesená",J246,0)</f>
        <v>0</v>
      </c>
      <c r="BH246" s="219" t="n">
        <f aca="false">IF(N246="sníž. přenesená",J246,0)</f>
        <v>0</v>
      </c>
      <c r="BI246" s="219" t="n">
        <f aca="false">IF(N246="nulová",J246,0)</f>
        <v>0</v>
      </c>
      <c r="BJ246" s="3" t="s">
        <v>77</v>
      </c>
      <c r="BK246" s="219" t="n">
        <f aca="false">ROUND(I246*H246,2)</f>
        <v>0</v>
      </c>
      <c r="BL246" s="3" t="s">
        <v>116</v>
      </c>
      <c r="BM246" s="218" t="s">
        <v>606</v>
      </c>
    </row>
    <row r="247" s="31" customFormat="true" ht="16.5" hidden="false" customHeight="true" outlineLevel="0" collapsed="false">
      <c r="A247" s="24"/>
      <c r="B247" s="25"/>
      <c r="C247" s="206" t="s">
        <v>607</v>
      </c>
      <c r="D247" s="206" t="s">
        <v>112</v>
      </c>
      <c r="E247" s="207" t="s">
        <v>608</v>
      </c>
      <c r="F247" s="208" t="s">
        <v>609</v>
      </c>
      <c r="G247" s="209" t="s">
        <v>597</v>
      </c>
      <c r="H247" s="210" t="n">
        <v>25</v>
      </c>
      <c r="I247" s="211"/>
      <c r="J247" s="212" t="n">
        <f aca="false">ROUND(I247*H247,2)</f>
        <v>0</v>
      </c>
      <c r="K247" s="213"/>
      <c r="L247" s="30"/>
      <c r="M247" s="214"/>
      <c r="N247" s="215" t="s">
        <v>37</v>
      </c>
      <c r="O247" s="74"/>
      <c r="P247" s="216" t="n">
        <f aca="false">O247*H247</f>
        <v>0</v>
      </c>
      <c r="Q247" s="216" t="n">
        <v>0</v>
      </c>
      <c r="R247" s="216" t="n">
        <f aca="false">Q247*H247</f>
        <v>0</v>
      </c>
      <c r="S247" s="216" t="n">
        <v>0</v>
      </c>
      <c r="T247" s="217" t="n">
        <f aca="false"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218" t="s">
        <v>116</v>
      </c>
      <c r="AT247" s="218" t="s">
        <v>112</v>
      </c>
      <c r="AU247" s="218" t="s">
        <v>79</v>
      </c>
      <c r="AY247" s="3" t="s">
        <v>108</v>
      </c>
      <c r="BE247" s="219" t="n">
        <f aca="false">IF(N247="základní",J247,0)</f>
        <v>0</v>
      </c>
      <c r="BF247" s="219" t="n">
        <f aca="false">IF(N247="snížená",J247,0)</f>
        <v>0</v>
      </c>
      <c r="BG247" s="219" t="n">
        <f aca="false">IF(N247="zákl. přenesená",J247,0)</f>
        <v>0</v>
      </c>
      <c r="BH247" s="219" t="n">
        <f aca="false">IF(N247="sníž. přenesená",J247,0)</f>
        <v>0</v>
      </c>
      <c r="BI247" s="219" t="n">
        <f aca="false">IF(N247="nulová",J247,0)</f>
        <v>0</v>
      </c>
      <c r="BJ247" s="3" t="s">
        <v>77</v>
      </c>
      <c r="BK247" s="219" t="n">
        <f aca="false">ROUND(I247*H247,2)</f>
        <v>0</v>
      </c>
      <c r="BL247" s="3" t="s">
        <v>116</v>
      </c>
      <c r="BM247" s="218" t="s">
        <v>610</v>
      </c>
    </row>
    <row r="248" s="31" customFormat="true" ht="16.5" hidden="false" customHeight="true" outlineLevel="0" collapsed="false">
      <c r="A248" s="24"/>
      <c r="B248" s="25"/>
      <c r="C248" s="206" t="s">
        <v>611</v>
      </c>
      <c r="D248" s="206" t="s">
        <v>112</v>
      </c>
      <c r="E248" s="207" t="s">
        <v>612</v>
      </c>
      <c r="F248" s="208" t="s">
        <v>613</v>
      </c>
      <c r="G248" s="209" t="s">
        <v>597</v>
      </c>
      <c r="H248" s="210" t="n">
        <v>35</v>
      </c>
      <c r="I248" s="211"/>
      <c r="J248" s="212" t="n">
        <f aca="false">ROUND(I248*H248,2)</f>
        <v>0</v>
      </c>
      <c r="K248" s="213"/>
      <c r="L248" s="30"/>
      <c r="M248" s="214"/>
      <c r="N248" s="215" t="s">
        <v>37</v>
      </c>
      <c r="O248" s="74"/>
      <c r="P248" s="216" t="n">
        <f aca="false">O248*H248</f>
        <v>0</v>
      </c>
      <c r="Q248" s="216" t="n">
        <v>0</v>
      </c>
      <c r="R248" s="216" t="n">
        <f aca="false">Q248*H248</f>
        <v>0</v>
      </c>
      <c r="S248" s="216" t="n">
        <v>0</v>
      </c>
      <c r="T248" s="217" t="n">
        <f aca="false">S248*H248</f>
        <v>0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218" t="s">
        <v>116</v>
      </c>
      <c r="AT248" s="218" t="s">
        <v>112</v>
      </c>
      <c r="AU248" s="218" t="s">
        <v>79</v>
      </c>
      <c r="AY248" s="3" t="s">
        <v>108</v>
      </c>
      <c r="BE248" s="219" t="n">
        <f aca="false">IF(N248="základní",J248,0)</f>
        <v>0</v>
      </c>
      <c r="BF248" s="219" t="n">
        <f aca="false">IF(N248="snížená",J248,0)</f>
        <v>0</v>
      </c>
      <c r="BG248" s="219" t="n">
        <f aca="false">IF(N248="zákl. přenesená",J248,0)</f>
        <v>0</v>
      </c>
      <c r="BH248" s="219" t="n">
        <f aca="false">IF(N248="sníž. přenesená",J248,0)</f>
        <v>0</v>
      </c>
      <c r="BI248" s="219" t="n">
        <f aca="false">IF(N248="nulová",J248,0)</f>
        <v>0</v>
      </c>
      <c r="BJ248" s="3" t="s">
        <v>77</v>
      </c>
      <c r="BK248" s="219" t="n">
        <f aca="false">ROUND(I248*H248,2)</f>
        <v>0</v>
      </c>
      <c r="BL248" s="3" t="s">
        <v>116</v>
      </c>
      <c r="BM248" s="218" t="s">
        <v>614</v>
      </c>
    </row>
    <row r="249" s="31" customFormat="true" ht="16.5" hidden="false" customHeight="true" outlineLevel="0" collapsed="false">
      <c r="A249" s="24"/>
      <c r="B249" s="25"/>
      <c r="C249" s="206" t="s">
        <v>615</v>
      </c>
      <c r="D249" s="206" t="s">
        <v>112</v>
      </c>
      <c r="E249" s="207" t="s">
        <v>616</v>
      </c>
      <c r="F249" s="208" t="s">
        <v>617</v>
      </c>
      <c r="G249" s="209" t="s">
        <v>295</v>
      </c>
      <c r="H249" s="210" t="n">
        <v>1</v>
      </c>
      <c r="I249" s="211"/>
      <c r="J249" s="212" t="n">
        <f aca="false">ROUND(I249*H249,2)</f>
        <v>0</v>
      </c>
      <c r="K249" s="213"/>
      <c r="L249" s="30"/>
      <c r="M249" s="214"/>
      <c r="N249" s="215" t="s">
        <v>37</v>
      </c>
      <c r="O249" s="74"/>
      <c r="P249" s="216" t="n">
        <f aca="false">O249*H249</f>
        <v>0</v>
      </c>
      <c r="Q249" s="216" t="n">
        <v>0</v>
      </c>
      <c r="R249" s="216" t="n">
        <f aca="false">Q249*H249</f>
        <v>0</v>
      </c>
      <c r="S249" s="216" t="n">
        <v>0</v>
      </c>
      <c r="T249" s="217" t="n">
        <f aca="false">S249*H249</f>
        <v>0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218" t="s">
        <v>116</v>
      </c>
      <c r="AT249" s="218" t="s">
        <v>112</v>
      </c>
      <c r="AU249" s="218" t="s">
        <v>79</v>
      </c>
      <c r="AY249" s="3" t="s">
        <v>108</v>
      </c>
      <c r="BE249" s="219" t="n">
        <f aca="false">IF(N249="základní",J249,0)</f>
        <v>0</v>
      </c>
      <c r="BF249" s="219" t="n">
        <f aca="false">IF(N249="snížená",J249,0)</f>
        <v>0</v>
      </c>
      <c r="BG249" s="219" t="n">
        <f aca="false">IF(N249="zákl. přenesená",J249,0)</f>
        <v>0</v>
      </c>
      <c r="BH249" s="219" t="n">
        <f aca="false">IF(N249="sníž. přenesená",J249,0)</f>
        <v>0</v>
      </c>
      <c r="BI249" s="219" t="n">
        <f aca="false">IF(N249="nulová",J249,0)</f>
        <v>0</v>
      </c>
      <c r="BJ249" s="3" t="s">
        <v>77</v>
      </c>
      <c r="BK249" s="219" t="n">
        <f aca="false">ROUND(I249*H249,2)</f>
        <v>0</v>
      </c>
      <c r="BL249" s="3" t="s">
        <v>116</v>
      </c>
      <c r="BM249" s="218" t="s">
        <v>618</v>
      </c>
    </row>
    <row r="250" s="31" customFormat="true" ht="16.5" hidden="false" customHeight="true" outlineLevel="0" collapsed="false">
      <c r="A250" s="24"/>
      <c r="B250" s="25"/>
      <c r="C250" s="206" t="s">
        <v>619</v>
      </c>
      <c r="D250" s="206" t="s">
        <v>112</v>
      </c>
      <c r="E250" s="207" t="s">
        <v>620</v>
      </c>
      <c r="F250" s="208" t="s">
        <v>621</v>
      </c>
      <c r="G250" s="209" t="s">
        <v>295</v>
      </c>
      <c r="H250" s="210" t="n">
        <v>1</v>
      </c>
      <c r="I250" s="211"/>
      <c r="J250" s="212" t="n">
        <f aca="false">ROUND(I250*H250,2)</f>
        <v>0</v>
      </c>
      <c r="K250" s="213"/>
      <c r="L250" s="30"/>
      <c r="M250" s="214"/>
      <c r="N250" s="215" t="s">
        <v>37</v>
      </c>
      <c r="O250" s="74"/>
      <c r="P250" s="216" t="n">
        <f aca="false">O250*H250</f>
        <v>0</v>
      </c>
      <c r="Q250" s="216" t="n">
        <v>0</v>
      </c>
      <c r="R250" s="216" t="n">
        <f aca="false">Q250*H250</f>
        <v>0</v>
      </c>
      <c r="S250" s="216" t="n">
        <v>0</v>
      </c>
      <c r="T250" s="217" t="n">
        <f aca="false">S250*H250</f>
        <v>0</v>
      </c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R250" s="218" t="s">
        <v>116</v>
      </c>
      <c r="AT250" s="218" t="s">
        <v>112</v>
      </c>
      <c r="AU250" s="218" t="s">
        <v>79</v>
      </c>
      <c r="AY250" s="3" t="s">
        <v>108</v>
      </c>
      <c r="BE250" s="219" t="n">
        <f aca="false">IF(N250="základní",J250,0)</f>
        <v>0</v>
      </c>
      <c r="BF250" s="219" t="n">
        <f aca="false">IF(N250="snížená",J250,0)</f>
        <v>0</v>
      </c>
      <c r="BG250" s="219" t="n">
        <f aca="false">IF(N250="zákl. přenesená",J250,0)</f>
        <v>0</v>
      </c>
      <c r="BH250" s="219" t="n">
        <f aca="false">IF(N250="sníž. přenesená",J250,0)</f>
        <v>0</v>
      </c>
      <c r="BI250" s="219" t="n">
        <f aca="false">IF(N250="nulová",J250,0)</f>
        <v>0</v>
      </c>
      <c r="BJ250" s="3" t="s">
        <v>77</v>
      </c>
      <c r="BK250" s="219" t="n">
        <f aca="false">ROUND(I250*H250,2)</f>
        <v>0</v>
      </c>
      <c r="BL250" s="3" t="s">
        <v>116</v>
      </c>
      <c r="BM250" s="218" t="s">
        <v>622</v>
      </c>
    </row>
    <row r="251" s="31" customFormat="true" ht="16.5" hidden="false" customHeight="true" outlineLevel="0" collapsed="false">
      <c r="A251" s="24"/>
      <c r="B251" s="25"/>
      <c r="C251" s="206" t="s">
        <v>623</v>
      </c>
      <c r="D251" s="206" t="s">
        <v>112</v>
      </c>
      <c r="E251" s="207" t="s">
        <v>624</v>
      </c>
      <c r="F251" s="208" t="s">
        <v>625</v>
      </c>
      <c r="G251" s="209" t="s">
        <v>295</v>
      </c>
      <c r="H251" s="210" t="n">
        <v>1</v>
      </c>
      <c r="I251" s="211"/>
      <c r="J251" s="212" t="n">
        <f aca="false">ROUND(I251*H251,2)</f>
        <v>0</v>
      </c>
      <c r="K251" s="213"/>
      <c r="L251" s="30"/>
      <c r="M251" s="214"/>
      <c r="N251" s="215" t="s">
        <v>37</v>
      </c>
      <c r="O251" s="74"/>
      <c r="P251" s="216" t="n">
        <f aca="false">O251*H251</f>
        <v>0</v>
      </c>
      <c r="Q251" s="216" t="n">
        <v>0</v>
      </c>
      <c r="R251" s="216" t="n">
        <f aca="false">Q251*H251</f>
        <v>0</v>
      </c>
      <c r="S251" s="216" t="n">
        <v>0</v>
      </c>
      <c r="T251" s="217" t="n">
        <f aca="false"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218" t="s">
        <v>116</v>
      </c>
      <c r="AT251" s="218" t="s">
        <v>112</v>
      </c>
      <c r="AU251" s="218" t="s">
        <v>79</v>
      </c>
      <c r="AY251" s="3" t="s">
        <v>108</v>
      </c>
      <c r="BE251" s="219" t="n">
        <f aca="false">IF(N251="základní",J251,0)</f>
        <v>0</v>
      </c>
      <c r="BF251" s="219" t="n">
        <f aca="false">IF(N251="snížená",J251,0)</f>
        <v>0</v>
      </c>
      <c r="BG251" s="219" t="n">
        <f aca="false">IF(N251="zákl. přenesená",J251,0)</f>
        <v>0</v>
      </c>
      <c r="BH251" s="219" t="n">
        <f aca="false">IF(N251="sníž. přenesená",J251,0)</f>
        <v>0</v>
      </c>
      <c r="BI251" s="219" t="n">
        <f aca="false">IF(N251="nulová",J251,0)</f>
        <v>0</v>
      </c>
      <c r="BJ251" s="3" t="s">
        <v>77</v>
      </c>
      <c r="BK251" s="219" t="n">
        <f aca="false">ROUND(I251*H251,2)</f>
        <v>0</v>
      </c>
      <c r="BL251" s="3" t="s">
        <v>116</v>
      </c>
      <c r="BM251" s="218" t="s">
        <v>626</v>
      </c>
    </row>
    <row r="252" s="31" customFormat="true" ht="16.5" hidden="false" customHeight="true" outlineLevel="0" collapsed="false">
      <c r="A252" s="24"/>
      <c r="B252" s="25"/>
      <c r="C252" s="206" t="s">
        <v>627</v>
      </c>
      <c r="D252" s="206" t="s">
        <v>112</v>
      </c>
      <c r="E252" s="207" t="s">
        <v>628</v>
      </c>
      <c r="F252" s="208" t="s">
        <v>629</v>
      </c>
      <c r="G252" s="209" t="s">
        <v>329</v>
      </c>
      <c r="H252" s="210" t="n">
        <v>4</v>
      </c>
      <c r="I252" s="211"/>
      <c r="J252" s="212" t="n">
        <f aca="false">ROUND(I252*H252,2)</f>
        <v>0</v>
      </c>
      <c r="K252" s="213"/>
      <c r="L252" s="30"/>
      <c r="M252" s="214"/>
      <c r="N252" s="215" t="s">
        <v>37</v>
      </c>
      <c r="O252" s="74"/>
      <c r="P252" s="216" t="n">
        <f aca="false">O252*H252</f>
        <v>0</v>
      </c>
      <c r="Q252" s="216" t="n">
        <v>0</v>
      </c>
      <c r="R252" s="216" t="n">
        <f aca="false">Q252*H252</f>
        <v>0</v>
      </c>
      <c r="S252" s="216" t="n">
        <v>0</v>
      </c>
      <c r="T252" s="217" t="n">
        <f aca="false">S252*H252</f>
        <v>0</v>
      </c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R252" s="218" t="s">
        <v>116</v>
      </c>
      <c r="AT252" s="218" t="s">
        <v>112</v>
      </c>
      <c r="AU252" s="218" t="s">
        <v>79</v>
      </c>
      <c r="AY252" s="3" t="s">
        <v>108</v>
      </c>
      <c r="BE252" s="219" t="n">
        <f aca="false">IF(N252="základní",J252,0)</f>
        <v>0</v>
      </c>
      <c r="BF252" s="219" t="n">
        <f aca="false">IF(N252="snížená",J252,0)</f>
        <v>0</v>
      </c>
      <c r="BG252" s="219" t="n">
        <f aca="false">IF(N252="zákl. přenesená",J252,0)</f>
        <v>0</v>
      </c>
      <c r="BH252" s="219" t="n">
        <f aca="false">IF(N252="sníž. přenesená",J252,0)</f>
        <v>0</v>
      </c>
      <c r="BI252" s="219" t="n">
        <f aca="false">IF(N252="nulová",J252,0)</f>
        <v>0</v>
      </c>
      <c r="BJ252" s="3" t="s">
        <v>77</v>
      </c>
      <c r="BK252" s="219" t="n">
        <f aca="false">ROUND(I252*H252,2)</f>
        <v>0</v>
      </c>
      <c r="BL252" s="3" t="s">
        <v>116</v>
      </c>
      <c r="BM252" s="218" t="s">
        <v>630</v>
      </c>
    </row>
    <row r="253" s="31" customFormat="true" ht="24.15" hidden="false" customHeight="true" outlineLevel="0" collapsed="false">
      <c r="A253" s="24"/>
      <c r="B253" s="25"/>
      <c r="C253" s="206" t="s">
        <v>631</v>
      </c>
      <c r="D253" s="206" t="s">
        <v>112</v>
      </c>
      <c r="E253" s="207" t="s">
        <v>632</v>
      </c>
      <c r="F253" s="208" t="s">
        <v>633</v>
      </c>
      <c r="G253" s="209" t="s">
        <v>295</v>
      </c>
      <c r="H253" s="210" t="n">
        <v>1</v>
      </c>
      <c r="I253" s="211"/>
      <c r="J253" s="212" t="n">
        <f aca="false">ROUND(I253*H253,2)</f>
        <v>0</v>
      </c>
      <c r="K253" s="213"/>
      <c r="L253" s="30"/>
      <c r="M253" s="214"/>
      <c r="N253" s="215" t="s">
        <v>37</v>
      </c>
      <c r="O253" s="74"/>
      <c r="P253" s="216" t="n">
        <f aca="false">O253*H253</f>
        <v>0</v>
      </c>
      <c r="Q253" s="216" t="n">
        <v>0</v>
      </c>
      <c r="R253" s="216" t="n">
        <f aca="false">Q253*H253</f>
        <v>0</v>
      </c>
      <c r="S253" s="216" t="n">
        <v>0</v>
      </c>
      <c r="T253" s="217" t="n">
        <f aca="false">S253*H253</f>
        <v>0</v>
      </c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R253" s="218" t="s">
        <v>116</v>
      </c>
      <c r="AT253" s="218" t="s">
        <v>112</v>
      </c>
      <c r="AU253" s="218" t="s">
        <v>79</v>
      </c>
      <c r="AY253" s="3" t="s">
        <v>108</v>
      </c>
      <c r="BE253" s="219" t="n">
        <f aca="false">IF(N253="základní",J253,0)</f>
        <v>0</v>
      </c>
      <c r="BF253" s="219" t="n">
        <f aca="false">IF(N253="snížená",J253,0)</f>
        <v>0</v>
      </c>
      <c r="BG253" s="219" t="n">
        <f aca="false">IF(N253="zákl. přenesená",J253,0)</f>
        <v>0</v>
      </c>
      <c r="BH253" s="219" t="n">
        <f aca="false">IF(N253="sníž. přenesená",J253,0)</f>
        <v>0</v>
      </c>
      <c r="BI253" s="219" t="n">
        <f aca="false">IF(N253="nulová",J253,0)</f>
        <v>0</v>
      </c>
      <c r="BJ253" s="3" t="s">
        <v>77</v>
      </c>
      <c r="BK253" s="219" t="n">
        <f aca="false">ROUND(I253*H253,2)</f>
        <v>0</v>
      </c>
      <c r="BL253" s="3" t="s">
        <v>116</v>
      </c>
      <c r="BM253" s="218" t="s">
        <v>634</v>
      </c>
    </row>
    <row r="254" s="31" customFormat="true" ht="16.5" hidden="false" customHeight="true" outlineLevel="0" collapsed="false">
      <c r="A254" s="24"/>
      <c r="B254" s="25"/>
      <c r="C254" s="206" t="s">
        <v>635</v>
      </c>
      <c r="D254" s="206" t="s">
        <v>112</v>
      </c>
      <c r="E254" s="207" t="s">
        <v>636</v>
      </c>
      <c r="F254" s="208" t="s">
        <v>637</v>
      </c>
      <c r="G254" s="209" t="s">
        <v>295</v>
      </c>
      <c r="H254" s="210" t="n">
        <v>4</v>
      </c>
      <c r="I254" s="211"/>
      <c r="J254" s="212" t="n">
        <f aca="false">ROUND(I254*H254,2)</f>
        <v>0</v>
      </c>
      <c r="K254" s="213"/>
      <c r="L254" s="30"/>
      <c r="M254" s="214"/>
      <c r="N254" s="215" t="s">
        <v>37</v>
      </c>
      <c r="O254" s="74"/>
      <c r="P254" s="216" t="n">
        <f aca="false">O254*H254</f>
        <v>0</v>
      </c>
      <c r="Q254" s="216" t="n">
        <v>0</v>
      </c>
      <c r="R254" s="216" t="n">
        <f aca="false">Q254*H254</f>
        <v>0</v>
      </c>
      <c r="S254" s="216" t="n">
        <v>0</v>
      </c>
      <c r="T254" s="217" t="n">
        <f aca="false"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218" t="s">
        <v>116</v>
      </c>
      <c r="AT254" s="218" t="s">
        <v>112</v>
      </c>
      <c r="AU254" s="218" t="s">
        <v>79</v>
      </c>
      <c r="AY254" s="3" t="s">
        <v>108</v>
      </c>
      <c r="BE254" s="219" t="n">
        <f aca="false">IF(N254="základní",J254,0)</f>
        <v>0</v>
      </c>
      <c r="BF254" s="219" t="n">
        <f aca="false">IF(N254="snížená",J254,0)</f>
        <v>0</v>
      </c>
      <c r="BG254" s="219" t="n">
        <f aca="false">IF(N254="zákl. přenesená",J254,0)</f>
        <v>0</v>
      </c>
      <c r="BH254" s="219" t="n">
        <f aca="false">IF(N254="sníž. přenesená",J254,0)</f>
        <v>0</v>
      </c>
      <c r="BI254" s="219" t="n">
        <f aca="false">IF(N254="nulová",J254,0)</f>
        <v>0</v>
      </c>
      <c r="BJ254" s="3" t="s">
        <v>77</v>
      </c>
      <c r="BK254" s="219" t="n">
        <f aca="false">ROUND(I254*H254,2)</f>
        <v>0</v>
      </c>
      <c r="BL254" s="3" t="s">
        <v>116</v>
      </c>
      <c r="BM254" s="218" t="s">
        <v>638</v>
      </c>
    </row>
    <row r="255" s="31" customFormat="true" ht="16.5" hidden="false" customHeight="true" outlineLevel="0" collapsed="false">
      <c r="A255" s="24"/>
      <c r="B255" s="25"/>
      <c r="C255" s="206" t="s">
        <v>639</v>
      </c>
      <c r="D255" s="206" t="s">
        <v>112</v>
      </c>
      <c r="E255" s="207" t="s">
        <v>640</v>
      </c>
      <c r="F255" s="208" t="s">
        <v>641</v>
      </c>
      <c r="G255" s="209" t="s">
        <v>295</v>
      </c>
      <c r="H255" s="210" t="n">
        <v>1</v>
      </c>
      <c r="I255" s="211"/>
      <c r="J255" s="212" t="n">
        <f aca="false">ROUND(I255*H255,2)</f>
        <v>0</v>
      </c>
      <c r="K255" s="213"/>
      <c r="L255" s="30"/>
      <c r="M255" s="214"/>
      <c r="N255" s="215" t="s">
        <v>37</v>
      </c>
      <c r="O255" s="74"/>
      <c r="P255" s="216" t="n">
        <f aca="false">O255*H255</f>
        <v>0</v>
      </c>
      <c r="Q255" s="216" t="n">
        <v>0</v>
      </c>
      <c r="R255" s="216" t="n">
        <f aca="false">Q255*H255</f>
        <v>0</v>
      </c>
      <c r="S255" s="216" t="n">
        <v>0</v>
      </c>
      <c r="T255" s="217" t="n">
        <f aca="false">S255*H255</f>
        <v>0</v>
      </c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R255" s="218" t="s">
        <v>116</v>
      </c>
      <c r="AT255" s="218" t="s">
        <v>112</v>
      </c>
      <c r="AU255" s="218" t="s">
        <v>79</v>
      </c>
      <c r="AY255" s="3" t="s">
        <v>108</v>
      </c>
      <c r="BE255" s="219" t="n">
        <f aca="false">IF(N255="základní",J255,0)</f>
        <v>0</v>
      </c>
      <c r="BF255" s="219" t="n">
        <f aca="false">IF(N255="snížená",J255,0)</f>
        <v>0</v>
      </c>
      <c r="BG255" s="219" t="n">
        <f aca="false">IF(N255="zákl. přenesená",J255,0)</f>
        <v>0</v>
      </c>
      <c r="BH255" s="219" t="n">
        <f aca="false">IF(N255="sníž. přenesená",J255,0)</f>
        <v>0</v>
      </c>
      <c r="BI255" s="219" t="n">
        <f aca="false">IF(N255="nulová",J255,0)</f>
        <v>0</v>
      </c>
      <c r="BJ255" s="3" t="s">
        <v>77</v>
      </c>
      <c r="BK255" s="219" t="n">
        <f aca="false">ROUND(I255*H255,2)</f>
        <v>0</v>
      </c>
      <c r="BL255" s="3" t="s">
        <v>116</v>
      </c>
      <c r="BM255" s="218" t="s">
        <v>642</v>
      </c>
    </row>
    <row r="256" s="31" customFormat="true" ht="16.5" hidden="false" customHeight="true" outlineLevel="0" collapsed="false">
      <c r="A256" s="24"/>
      <c r="B256" s="25"/>
      <c r="C256" s="206" t="s">
        <v>643</v>
      </c>
      <c r="D256" s="206" t="s">
        <v>112</v>
      </c>
      <c r="E256" s="207" t="s">
        <v>644</v>
      </c>
      <c r="F256" s="208" t="s">
        <v>645</v>
      </c>
      <c r="G256" s="209" t="s">
        <v>295</v>
      </c>
      <c r="H256" s="210" t="n">
        <v>5</v>
      </c>
      <c r="I256" s="211"/>
      <c r="J256" s="212" t="n">
        <f aca="false">ROUND(I256*H256,2)</f>
        <v>0</v>
      </c>
      <c r="K256" s="213"/>
      <c r="L256" s="30"/>
      <c r="M256" s="214"/>
      <c r="N256" s="215" t="s">
        <v>37</v>
      </c>
      <c r="O256" s="74"/>
      <c r="P256" s="216" t="n">
        <f aca="false">O256*H256</f>
        <v>0</v>
      </c>
      <c r="Q256" s="216" t="n">
        <v>0</v>
      </c>
      <c r="R256" s="216" t="n">
        <f aca="false">Q256*H256</f>
        <v>0</v>
      </c>
      <c r="S256" s="216" t="n">
        <v>0</v>
      </c>
      <c r="T256" s="217" t="n">
        <f aca="false"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218" t="s">
        <v>116</v>
      </c>
      <c r="AT256" s="218" t="s">
        <v>112</v>
      </c>
      <c r="AU256" s="218" t="s">
        <v>79</v>
      </c>
      <c r="AY256" s="3" t="s">
        <v>108</v>
      </c>
      <c r="BE256" s="219" t="n">
        <f aca="false">IF(N256="základní",J256,0)</f>
        <v>0</v>
      </c>
      <c r="BF256" s="219" t="n">
        <f aca="false">IF(N256="snížená",J256,0)</f>
        <v>0</v>
      </c>
      <c r="BG256" s="219" t="n">
        <f aca="false">IF(N256="zákl. přenesená",J256,0)</f>
        <v>0</v>
      </c>
      <c r="BH256" s="219" t="n">
        <f aca="false">IF(N256="sníž. přenesená",J256,0)</f>
        <v>0</v>
      </c>
      <c r="BI256" s="219" t="n">
        <f aca="false">IF(N256="nulová",J256,0)</f>
        <v>0</v>
      </c>
      <c r="BJ256" s="3" t="s">
        <v>77</v>
      </c>
      <c r="BK256" s="219" t="n">
        <f aca="false">ROUND(I256*H256,2)</f>
        <v>0</v>
      </c>
      <c r="BL256" s="3" t="s">
        <v>116</v>
      </c>
      <c r="BM256" s="218" t="s">
        <v>646</v>
      </c>
    </row>
    <row r="257" s="31" customFormat="true" ht="16.5" hidden="false" customHeight="true" outlineLevel="0" collapsed="false">
      <c r="A257" s="24"/>
      <c r="B257" s="25"/>
      <c r="C257" s="206" t="s">
        <v>647</v>
      </c>
      <c r="D257" s="206" t="s">
        <v>112</v>
      </c>
      <c r="E257" s="207" t="s">
        <v>648</v>
      </c>
      <c r="F257" s="208" t="s">
        <v>649</v>
      </c>
      <c r="G257" s="209" t="s">
        <v>295</v>
      </c>
      <c r="H257" s="210" t="n">
        <v>5</v>
      </c>
      <c r="I257" s="211"/>
      <c r="J257" s="212" t="n">
        <f aca="false">ROUND(I257*H257,2)</f>
        <v>0</v>
      </c>
      <c r="K257" s="213"/>
      <c r="L257" s="30"/>
      <c r="M257" s="214"/>
      <c r="N257" s="215" t="s">
        <v>37</v>
      </c>
      <c r="O257" s="74"/>
      <c r="P257" s="216" t="n">
        <f aca="false">O257*H257</f>
        <v>0</v>
      </c>
      <c r="Q257" s="216" t="n">
        <v>0</v>
      </c>
      <c r="R257" s="216" t="n">
        <f aca="false">Q257*H257</f>
        <v>0</v>
      </c>
      <c r="S257" s="216" t="n">
        <v>0</v>
      </c>
      <c r="T257" s="217" t="n">
        <f aca="false">S257*H257</f>
        <v>0</v>
      </c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R257" s="218" t="s">
        <v>116</v>
      </c>
      <c r="AT257" s="218" t="s">
        <v>112</v>
      </c>
      <c r="AU257" s="218" t="s">
        <v>79</v>
      </c>
      <c r="AY257" s="3" t="s">
        <v>108</v>
      </c>
      <c r="BE257" s="219" t="n">
        <f aca="false">IF(N257="základní",J257,0)</f>
        <v>0</v>
      </c>
      <c r="BF257" s="219" t="n">
        <f aca="false">IF(N257="snížená",J257,0)</f>
        <v>0</v>
      </c>
      <c r="BG257" s="219" t="n">
        <f aca="false">IF(N257="zákl. přenesená",J257,0)</f>
        <v>0</v>
      </c>
      <c r="BH257" s="219" t="n">
        <f aca="false">IF(N257="sníž. přenesená",J257,0)</f>
        <v>0</v>
      </c>
      <c r="BI257" s="219" t="n">
        <f aca="false">IF(N257="nulová",J257,0)</f>
        <v>0</v>
      </c>
      <c r="BJ257" s="3" t="s">
        <v>77</v>
      </c>
      <c r="BK257" s="219" t="n">
        <f aca="false">ROUND(I257*H257,2)</f>
        <v>0</v>
      </c>
      <c r="BL257" s="3" t="s">
        <v>116</v>
      </c>
      <c r="BM257" s="218" t="s">
        <v>650</v>
      </c>
    </row>
    <row r="258" s="31" customFormat="true" ht="16.5" hidden="false" customHeight="true" outlineLevel="0" collapsed="false">
      <c r="A258" s="24"/>
      <c r="B258" s="25"/>
      <c r="C258" s="206" t="s">
        <v>651</v>
      </c>
      <c r="D258" s="206" t="s">
        <v>112</v>
      </c>
      <c r="E258" s="207" t="s">
        <v>652</v>
      </c>
      <c r="F258" s="208" t="s">
        <v>653</v>
      </c>
      <c r="G258" s="209" t="s">
        <v>295</v>
      </c>
      <c r="H258" s="210" t="n">
        <v>5</v>
      </c>
      <c r="I258" s="211"/>
      <c r="J258" s="212" t="n">
        <f aca="false">ROUND(I258*H258,2)</f>
        <v>0</v>
      </c>
      <c r="K258" s="213"/>
      <c r="L258" s="30"/>
      <c r="M258" s="214"/>
      <c r="N258" s="215" t="s">
        <v>37</v>
      </c>
      <c r="O258" s="74"/>
      <c r="P258" s="216" t="n">
        <f aca="false">O258*H258</f>
        <v>0</v>
      </c>
      <c r="Q258" s="216" t="n">
        <v>0</v>
      </c>
      <c r="R258" s="216" t="n">
        <f aca="false">Q258*H258</f>
        <v>0</v>
      </c>
      <c r="S258" s="216" t="n">
        <v>0</v>
      </c>
      <c r="T258" s="217" t="n">
        <f aca="false"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218" t="s">
        <v>116</v>
      </c>
      <c r="AT258" s="218" t="s">
        <v>112</v>
      </c>
      <c r="AU258" s="218" t="s">
        <v>79</v>
      </c>
      <c r="AY258" s="3" t="s">
        <v>108</v>
      </c>
      <c r="BE258" s="219" t="n">
        <f aca="false">IF(N258="základní",J258,0)</f>
        <v>0</v>
      </c>
      <c r="BF258" s="219" t="n">
        <f aca="false">IF(N258="snížená",J258,0)</f>
        <v>0</v>
      </c>
      <c r="BG258" s="219" t="n">
        <f aca="false">IF(N258="zákl. přenesená",J258,0)</f>
        <v>0</v>
      </c>
      <c r="BH258" s="219" t="n">
        <f aca="false">IF(N258="sníž. přenesená",J258,0)</f>
        <v>0</v>
      </c>
      <c r="BI258" s="219" t="n">
        <f aca="false">IF(N258="nulová",J258,0)</f>
        <v>0</v>
      </c>
      <c r="BJ258" s="3" t="s">
        <v>77</v>
      </c>
      <c r="BK258" s="219" t="n">
        <f aca="false">ROUND(I258*H258,2)</f>
        <v>0</v>
      </c>
      <c r="BL258" s="3" t="s">
        <v>116</v>
      </c>
      <c r="BM258" s="218" t="s">
        <v>654</v>
      </c>
    </row>
    <row r="259" s="31" customFormat="true" ht="16.5" hidden="false" customHeight="true" outlineLevel="0" collapsed="false">
      <c r="A259" s="24"/>
      <c r="B259" s="25"/>
      <c r="C259" s="206" t="s">
        <v>655</v>
      </c>
      <c r="D259" s="206" t="s">
        <v>112</v>
      </c>
      <c r="E259" s="207" t="s">
        <v>656</v>
      </c>
      <c r="F259" s="208" t="s">
        <v>657</v>
      </c>
      <c r="G259" s="209" t="s">
        <v>295</v>
      </c>
      <c r="H259" s="210" t="n">
        <v>1</v>
      </c>
      <c r="I259" s="211"/>
      <c r="J259" s="212" t="n">
        <f aca="false">ROUND(I259*H259,2)</f>
        <v>0</v>
      </c>
      <c r="K259" s="213"/>
      <c r="L259" s="30"/>
      <c r="M259" s="214"/>
      <c r="N259" s="215" t="s">
        <v>37</v>
      </c>
      <c r="O259" s="74"/>
      <c r="P259" s="216" t="n">
        <f aca="false">O259*H259</f>
        <v>0</v>
      </c>
      <c r="Q259" s="216" t="n">
        <v>0</v>
      </c>
      <c r="R259" s="216" t="n">
        <f aca="false">Q259*H259</f>
        <v>0</v>
      </c>
      <c r="S259" s="216" t="n">
        <v>0</v>
      </c>
      <c r="T259" s="217" t="n">
        <f aca="false">S259*H259</f>
        <v>0</v>
      </c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R259" s="218" t="s">
        <v>116</v>
      </c>
      <c r="AT259" s="218" t="s">
        <v>112</v>
      </c>
      <c r="AU259" s="218" t="s">
        <v>79</v>
      </c>
      <c r="AY259" s="3" t="s">
        <v>108</v>
      </c>
      <c r="BE259" s="219" t="n">
        <f aca="false">IF(N259="základní",J259,0)</f>
        <v>0</v>
      </c>
      <c r="BF259" s="219" t="n">
        <f aca="false">IF(N259="snížená",J259,0)</f>
        <v>0</v>
      </c>
      <c r="BG259" s="219" t="n">
        <f aca="false">IF(N259="zákl. přenesená",J259,0)</f>
        <v>0</v>
      </c>
      <c r="BH259" s="219" t="n">
        <f aca="false">IF(N259="sníž. přenesená",J259,0)</f>
        <v>0</v>
      </c>
      <c r="BI259" s="219" t="n">
        <f aca="false">IF(N259="nulová",J259,0)</f>
        <v>0</v>
      </c>
      <c r="BJ259" s="3" t="s">
        <v>77</v>
      </c>
      <c r="BK259" s="219" t="n">
        <f aca="false">ROUND(I259*H259,2)</f>
        <v>0</v>
      </c>
      <c r="BL259" s="3" t="s">
        <v>116</v>
      </c>
      <c r="BM259" s="218" t="s">
        <v>658</v>
      </c>
    </row>
    <row r="260" s="31" customFormat="true" ht="16.5" hidden="false" customHeight="true" outlineLevel="0" collapsed="false">
      <c r="A260" s="24"/>
      <c r="B260" s="25"/>
      <c r="C260" s="206" t="s">
        <v>659</v>
      </c>
      <c r="D260" s="206" t="s">
        <v>112</v>
      </c>
      <c r="E260" s="207" t="s">
        <v>660</v>
      </c>
      <c r="F260" s="208" t="s">
        <v>661</v>
      </c>
      <c r="G260" s="209" t="s">
        <v>300</v>
      </c>
      <c r="H260" s="210" t="n">
        <v>2</v>
      </c>
      <c r="I260" s="211"/>
      <c r="J260" s="212" t="n">
        <f aca="false">ROUND(I260*H260,2)</f>
        <v>0</v>
      </c>
      <c r="K260" s="213"/>
      <c r="L260" s="30"/>
      <c r="M260" s="231"/>
      <c r="N260" s="232" t="s">
        <v>37</v>
      </c>
      <c r="O260" s="233"/>
      <c r="P260" s="234" t="n">
        <f aca="false">O260*H260</f>
        <v>0</v>
      </c>
      <c r="Q260" s="234" t="n">
        <v>0</v>
      </c>
      <c r="R260" s="234" t="n">
        <f aca="false">Q260*H260</f>
        <v>0</v>
      </c>
      <c r="S260" s="234" t="n">
        <v>0</v>
      </c>
      <c r="T260" s="235" t="n">
        <f aca="false"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218" t="s">
        <v>116</v>
      </c>
      <c r="AT260" s="218" t="s">
        <v>112</v>
      </c>
      <c r="AU260" s="218" t="s">
        <v>79</v>
      </c>
      <c r="AY260" s="3" t="s">
        <v>108</v>
      </c>
      <c r="BE260" s="219" t="n">
        <f aca="false">IF(N260="základní",J260,0)</f>
        <v>0</v>
      </c>
      <c r="BF260" s="219" t="n">
        <f aca="false">IF(N260="snížená",J260,0)</f>
        <v>0</v>
      </c>
      <c r="BG260" s="219" t="n">
        <f aca="false">IF(N260="zákl. přenesená",J260,0)</f>
        <v>0</v>
      </c>
      <c r="BH260" s="219" t="n">
        <f aca="false">IF(N260="sníž. přenesená",J260,0)</f>
        <v>0</v>
      </c>
      <c r="BI260" s="219" t="n">
        <f aca="false">IF(N260="nulová",J260,0)</f>
        <v>0</v>
      </c>
      <c r="BJ260" s="3" t="s">
        <v>77</v>
      </c>
      <c r="BK260" s="219" t="n">
        <f aca="false">ROUND(I260*H260,2)</f>
        <v>0</v>
      </c>
      <c r="BL260" s="3" t="s">
        <v>116</v>
      </c>
      <c r="BM260" s="218" t="s">
        <v>662</v>
      </c>
    </row>
    <row r="261" s="31" customFormat="true" ht="6.95" hidden="false" customHeight="true" outlineLevel="0" collapsed="false">
      <c r="A261" s="24"/>
      <c r="B261" s="52"/>
      <c r="C261" s="53"/>
      <c r="D261" s="53"/>
      <c r="E261" s="53"/>
      <c r="F261" s="53"/>
      <c r="G261" s="53"/>
      <c r="H261" s="53"/>
      <c r="I261" s="53"/>
      <c r="J261" s="53"/>
      <c r="K261" s="53"/>
      <c r="L261" s="30"/>
      <c r="M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</row>
  </sheetData>
  <sheetProtection algorithmName="SHA-512" hashValue="2f0xvhK/gNjBe9QP+BTpTNgoQqX1eqRsq7gqUCX6VgevE+pt7kgI8zRTeA2hD7p8pSoxxBWoMoFqSFadt7sDJA==" saltValue="V3OAB6Vx9j95CVP1u6e6tB9ixZPevlfICB3UEXtPBBjUQZrKzV4oKV6YqTegIUuIwHQ8hoiyc5OZZWt4bk7vRA==" spinCount="100000" sheet="true" password="cc35" objects="true" scenarios="true" formatColumns="false" formatRows="false" autoFilter="false"/>
  <autoFilter ref="C118:K260"/>
  <mergeCells count="6">
    <mergeCell ref="L2:V2"/>
    <mergeCell ref="E7:H7"/>
    <mergeCell ref="E16:H16"/>
    <mergeCell ref="E25:H25"/>
    <mergeCell ref="E85:H85"/>
    <mergeCell ref="E111:H11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94BF04CE-D4B4-4E67-84F2-0BE485B8BF84}"/>
</file>

<file path=customXml/itemProps2.xml><?xml version="1.0" encoding="utf-8"?>
<ds:datastoreItem xmlns:ds="http://schemas.openxmlformats.org/officeDocument/2006/customXml" ds:itemID="{7B4DD00F-C9DD-4FE0-A6B8-8D80323BE5FB}"/>
</file>

<file path=customXml/itemProps3.xml><?xml version="1.0" encoding="utf-8"?>
<ds:datastoreItem xmlns:ds="http://schemas.openxmlformats.org/officeDocument/2006/customXml" ds:itemID="{D9E75249-30BF-4DC3-9F6F-B788B441F98D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INTEGRA\Triline</dc:creator>
  <dc:description/>
  <cp:lastModifiedBy/>
  <cp:revision>1</cp:revision>
  <dcterms:created xsi:type="dcterms:W3CDTF">2025-01-29T20:34:09Z</dcterms:created>
  <dcterms:modified xsi:type="dcterms:W3CDTF">2025-01-29T21:45:04Z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